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016"/>
  </bookViews>
  <sheets>
    <sheet name="Asstt. Veterianarian" sheetId="8" r:id="rId1"/>
    <sheet name="Veterianarian" sheetId="6" r:id="rId2"/>
  </sheets>
  <definedNames>
    <definedName name="_xlnm._FilterDatabase" localSheetId="0" hidden="1">'Asstt. Veterianarian'!$A$2:$IS$298</definedName>
    <definedName name="_xlnm._FilterDatabase" localSheetId="1" hidden="1">Veterianarian!$A$3:$O$54</definedName>
    <definedName name="_xlnm.Print_Area" localSheetId="0">'Asstt. Veterianarian'!$A$1:$P$298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8" i="8"/>
  <c r="N307"/>
  <c r="N306"/>
  <c r="N305"/>
  <c r="N304"/>
  <c r="N303"/>
  <c r="N3"/>
  <c r="M4"/>
  <c r="N4"/>
  <c r="N5"/>
  <c r="N6"/>
  <c r="N7"/>
  <c r="N8"/>
  <c r="M9"/>
  <c r="N9"/>
  <c r="N10"/>
  <c r="N11"/>
  <c r="N12"/>
  <c r="M13"/>
  <c r="N13"/>
  <c r="N14"/>
  <c r="N15"/>
  <c r="N17"/>
  <c r="M18"/>
  <c r="N18"/>
  <c r="M19"/>
  <c r="N19"/>
  <c r="N20"/>
  <c r="N21"/>
  <c r="N22"/>
  <c r="M23"/>
  <c r="N23"/>
  <c r="N24"/>
  <c r="N25"/>
  <c r="N26"/>
  <c r="N27"/>
  <c r="M29"/>
  <c r="N29"/>
  <c r="N30"/>
  <c r="N31"/>
  <c r="N32"/>
  <c r="N33"/>
  <c r="N34"/>
  <c r="N35"/>
  <c r="N36"/>
  <c r="N37"/>
  <c r="N38"/>
  <c r="N39"/>
  <c r="N40"/>
  <c r="M41"/>
  <c r="N41"/>
  <c r="N42"/>
  <c r="M43"/>
  <c r="N43"/>
  <c r="N45"/>
  <c r="M46"/>
  <c r="N46"/>
  <c r="N47"/>
  <c r="M48"/>
  <c r="N48"/>
  <c r="N49"/>
  <c r="N50"/>
  <c r="N51"/>
  <c r="N53"/>
  <c r="N54"/>
  <c r="M55"/>
  <c r="N55"/>
  <c r="M56"/>
  <c r="N56"/>
  <c r="M57"/>
  <c r="N57"/>
  <c r="M58"/>
  <c r="N58"/>
  <c r="N60"/>
  <c r="M61"/>
  <c r="M62"/>
  <c r="N62"/>
  <c r="M63"/>
  <c r="N63"/>
  <c r="M64"/>
  <c r="N64"/>
  <c r="N65"/>
  <c r="N66"/>
  <c r="N67"/>
  <c r="M68"/>
  <c r="N68"/>
  <c r="N69"/>
  <c r="N70"/>
  <c r="N71"/>
  <c r="M72"/>
  <c r="N72"/>
  <c r="M73"/>
  <c r="N73"/>
  <c r="N74"/>
  <c r="N75"/>
  <c r="N76"/>
  <c r="N77"/>
  <c r="N79"/>
  <c r="M80"/>
  <c r="N80"/>
  <c r="N81"/>
  <c r="N84"/>
  <c r="N86"/>
  <c r="N87"/>
  <c r="N88"/>
  <c r="M89"/>
  <c r="N89"/>
  <c r="M90"/>
  <c r="N90"/>
  <c r="M91"/>
  <c r="N91"/>
  <c r="M92"/>
  <c r="N92"/>
  <c r="N93"/>
  <c r="M94"/>
  <c r="N94"/>
  <c r="M95"/>
  <c r="N95"/>
  <c r="M96"/>
  <c r="N96"/>
  <c r="M97"/>
  <c r="N97"/>
  <c r="N98"/>
  <c r="N99"/>
  <c r="M100"/>
  <c r="N100"/>
  <c r="N101"/>
  <c r="M102"/>
  <c r="N102"/>
  <c r="N103"/>
  <c r="N104"/>
  <c r="N105"/>
  <c r="M106"/>
  <c r="N106"/>
  <c r="N107"/>
  <c r="N108"/>
  <c r="M109"/>
  <c r="N109"/>
  <c r="N110"/>
  <c r="N111"/>
  <c r="N112"/>
  <c r="M116"/>
  <c r="N116"/>
  <c r="M117"/>
  <c r="N117"/>
  <c r="M118"/>
  <c r="N118"/>
  <c r="M119"/>
  <c r="N119"/>
  <c r="M120"/>
  <c r="N120"/>
  <c r="N121"/>
  <c r="N122"/>
  <c r="N123"/>
  <c r="N125"/>
  <c r="N126"/>
  <c r="N127"/>
  <c r="N128"/>
  <c r="M129"/>
  <c r="N129"/>
  <c r="N130"/>
  <c r="M131"/>
  <c r="N131"/>
  <c r="N132"/>
  <c r="N133"/>
  <c r="N134"/>
  <c r="M222"/>
  <c r="M223"/>
  <c r="M225"/>
  <c r="M226"/>
  <c r="M228"/>
  <c r="M229"/>
  <c r="M230"/>
  <c r="M231"/>
  <c r="M234"/>
  <c r="M235"/>
  <c r="M236"/>
  <c r="M237"/>
  <c r="M238"/>
  <c r="M239"/>
  <c r="M241"/>
  <c r="M242"/>
  <c r="M244"/>
  <c r="M245"/>
  <c r="M246"/>
  <c r="M247"/>
  <c r="M248"/>
  <c r="M250"/>
  <c r="M251"/>
  <c r="M252"/>
  <c r="M253"/>
  <c r="M254"/>
  <c r="M255"/>
  <c r="M256"/>
  <c r="M257"/>
  <c r="M258"/>
  <c r="M259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8"/>
  <c r="M289"/>
  <c r="M290"/>
  <c r="M291"/>
  <c r="M292"/>
  <c r="M295"/>
  <c r="M296"/>
  <c r="M297"/>
  <c r="M298"/>
</calcChain>
</file>

<file path=xl/sharedStrings.xml><?xml version="1.0" encoding="utf-8"?>
<sst xmlns="http://schemas.openxmlformats.org/spreadsheetml/2006/main" count="3257" uniqueCount="1582">
  <si>
    <t>Sr. No.</t>
  </si>
  <si>
    <t>Village Code</t>
  </si>
  <si>
    <t>Nakhtia</t>
  </si>
  <si>
    <t>Akanwali</t>
  </si>
  <si>
    <t>Goshla Fbd</t>
  </si>
  <si>
    <t>D.Charrian</t>
  </si>
  <si>
    <t>Dhani Thoba</t>
  </si>
  <si>
    <t>Dhani Bilaspur</t>
  </si>
  <si>
    <t>Fatehabad</t>
  </si>
  <si>
    <t xml:space="preserve">Rampura </t>
  </si>
  <si>
    <t>Azad Nagar &amp; Bhatia Colney</t>
  </si>
  <si>
    <t>Bhuna</t>
  </si>
  <si>
    <t>Razabad(128)</t>
  </si>
  <si>
    <t>Baijalpur(186)</t>
  </si>
  <si>
    <t>Banmandori(13)</t>
  </si>
  <si>
    <t>Barsin (97)</t>
  </si>
  <si>
    <t>Go-shala Bhuna(63)</t>
  </si>
  <si>
    <t>Bhundra(79)</t>
  </si>
  <si>
    <t>Gilian Khera(37</t>
  </si>
  <si>
    <t>Jandwala Bager(2)</t>
  </si>
  <si>
    <t>Dholu (78)</t>
  </si>
  <si>
    <t>Mohammadpur Rohi I (48)</t>
  </si>
  <si>
    <t>Dult (Dhani Dult)(76)</t>
  </si>
  <si>
    <t>Sarwarpur(35)</t>
  </si>
  <si>
    <t xml:space="preserve">Name </t>
  </si>
  <si>
    <t>Gender</t>
  </si>
  <si>
    <t>Date of Birth</t>
  </si>
  <si>
    <t>Mobile No.</t>
  </si>
  <si>
    <t>E-mail address</t>
  </si>
  <si>
    <t xml:space="preserve">Qualification </t>
  </si>
  <si>
    <t xml:space="preserve">Date of joining </t>
  </si>
  <si>
    <t>VLDA</t>
  </si>
  <si>
    <t>Male</t>
  </si>
  <si>
    <t>12.05.1974</t>
  </si>
  <si>
    <t>OBC</t>
  </si>
  <si>
    <t>satbirgujjar28@gmail.com</t>
  </si>
  <si>
    <t>Khumber</t>
  </si>
  <si>
    <t>03.05.1973</t>
  </si>
  <si>
    <t>SC</t>
  </si>
  <si>
    <t>9813411995as@gmail.com</t>
  </si>
  <si>
    <t>01.01.1965</t>
  </si>
  <si>
    <t>Gen</t>
  </si>
  <si>
    <t>13.08.1962</t>
  </si>
  <si>
    <t>mohindermahem@gmail.com</t>
  </si>
  <si>
    <t>Noorki Ali</t>
  </si>
  <si>
    <t>10.02.1998</t>
  </si>
  <si>
    <t>manoj8lakhera@gmail.com</t>
  </si>
  <si>
    <t>02.03.1963</t>
  </si>
  <si>
    <t>gulshan3677@gmail.com</t>
  </si>
  <si>
    <t>04.04.1977</t>
  </si>
  <si>
    <t>ritesh22412@gmail.com</t>
  </si>
  <si>
    <t>06.06.1990</t>
  </si>
  <si>
    <t>anandsharmahsc@gmail.com</t>
  </si>
  <si>
    <t>15.10.1964</t>
  </si>
  <si>
    <t>18.10.1963</t>
  </si>
  <si>
    <t>20.06.1986</t>
  </si>
  <si>
    <t>ankush181986@gmail.com</t>
  </si>
  <si>
    <t>15.09.1988</t>
  </si>
  <si>
    <t>subhashkumar19212@gmail.com</t>
  </si>
  <si>
    <t>20.11.1983</t>
  </si>
  <si>
    <t>----------</t>
  </si>
  <si>
    <t>30.03.1966</t>
  </si>
  <si>
    <t>ramthuian@gmail.com</t>
  </si>
  <si>
    <t>05.06.1994</t>
  </si>
  <si>
    <t>05.09.1995</t>
  </si>
  <si>
    <t>08.08.1988</t>
  </si>
  <si>
    <t>10.03.1965</t>
  </si>
  <si>
    <t>-----------</t>
  </si>
  <si>
    <t>15.08.1994</t>
  </si>
  <si>
    <t>bajrangverma1994@gmail.com</t>
  </si>
  <si>
    <t>01.08.1991</t>
  </si>
  <si>
    <t>20.07.1980</t>
  </si>
  <si>
    <t>dharniap0029@gmail.com</t>
  </si>
  <si>
    <t>04.05.1986</t>
  </si>
  <si>
    <t>bhajanlaldahiya0@gmail.com</t>
  </si>
  <si>
    <t>12.12.1986</t>
  </si>
  <si>
    <t>drsanjuvlda@gmail.com</t>
  </si>
  <si>
    <t>29.01.1993</t>
  </si>
  <si>
    <t>baljeetnehla1993@gmail.com</t>
  </si>
  <si>
    <t>19.01.1990</t>
  </si>
  <si>
    <t>nksaroha@gmail.com</t>
  </si>
  <si>
    <t>13.02.1994</t>
  </si>
  <si>
    <t>bijarnia137@gmail.com</t>
  </si>
  <si>
    <t>04.09.1963</t>
  </si>
  <si>
    <t>shershingbishnoi01@gmail.com</t>
  </si>
  <si>
    <t>15.06.1987</t>
  </si>
  <si>
    <t>Subhashsaini19932@gmail.com</t>
  </si>
  <si>
    <t>15.12.1964</t>
  </si>
  <si>
    <t>10.11.1996</t>
  </si>
  <si>
    <t>rahulbishnoi0024@gmail.com</t>
  </si>
  <si>
    <t>20.12.1962</t>
  </si>
  <si>
    <t>Gopir4898@gmail.com</t>
  </si>
  <si>
    <t>15.08.1964</t>
  </si>
  <si>
    <t>bishnoiramkumar35@gmail.com</t>
  </si>
  <si>
    <t>15.03.1963</t>
  </si>
  <si>
    <t>jdkanwar1@gmail.com</t>
  </si>
  <si>
    <t>15.03.1964</t>
  </si>
  <si>
    <t>jyanirajender0029@gmail.com</t>
  </si>
  <si>
    <t>15.07.1964</t>
  </si>
  <si>
    <t>gen</t>
  </si>
  <si>
    <t>drpawangoyal15@gmail.com</t>
  </si>
  <si>
    <t>13.11.1998</t>
  </si>
  <si>
    <t>singhmandy665644@gmail.com</t>
  </si>
  <si>
    <t>06.06.1997</t>
  </si>
  <si>
    <t>ritiktuteja20@gmail.com</t>
  </si>
  <si>
    <t>2.08.1964</t>
  </si>
  <si>
    <t>rameshwardass02081964@gmail.com</t>
  </si>
  <si>
    <t>27.11.1994</t>
  </si>
  <si>
    <t>15.08.1965</t>
  </si>
  <si>
    <t>BC</t>
  </si>
  <si>
    <t>atamparkash1581965@gmail.com</t>
  </si>
  <si>
    <t>subh98130@gmail.com</t>
  </si>
  <si>
    <t>27.05.1962</t>
  </si>
  <si>
    <t>krishan22bishnoi@gmail.com</t>
  </si>
  <si>
    <t>01.04.1967</t>
  </si>
  <si>
    <t>anandswami26@gmai.com</t>
  </si>
  <si>
    <t>25.07.1965</t>
  </si>
  <si>
    <t>---------</t>
  </si>
  <si>
    <t>02.10.1963</t>
  </si>
  <si>
    <t>ramsarupkarela@gmail.com</t>
  </si>
  <si>
    <t>10.05.1996</t>
  </si>
  <si>
    <t>tejpaldhundhwal39167@gmail.com</t>
  </si>
  <si>
    <t>13.05.1973</t>
  </si>
  <si>
    <t>ramphalvlda@gmail.com</t>
  </si>
  <si>
    <t>20.10.1989</t>
  </si>
  <si>
    <t>pklamba182@gmail.com</t>
  </si>
  <si>
    <t>16.07.1962</t>
  </si>
  <si>
    <t>ms6385194@gmail.com</t>
  </si>
  <si>
    <t>01.02.1966</t>
  </si>
  <si>
    <t>radheyshyam87064@gmail.com</t>
  </si>
  <si>
    <t>01.04.1970</t>
  </si>
  <si>
    <t>chandersubhash95495@gmail.com</t>
  </si>
  <si>
    <t>10.08.1993</t>
  </si>
  <si>
    <t>ravibhuker5@gmail.com</t>
  </si>
  <si>
    <t>17.07.1983</t>
  </si>
  <si>
    <t>karwasra.sandeep29@gmail.com</t>
  </si>
  <si>
    <t>26.01.1990</t>
  </si>
  <si>
    <t>vetsmukesh29@gmail.com</t>
  </si>
  <si>
    <t>18.03.1982</t>
  </si>
  <si>
    <t>drsubhash49@gmail.com</t>
  </si>
  <si>
    <t>12.09.1962</t>
  </si>
  <si>
    <t>--------</t>
  </si>
  <si>
    <t>20.04.1991</t>
  </si>
  <si>
    <t>rakeshgujjar352@gmail.com</t>
  </si>
  <si>
    <t>20.05.1964</t>
  </si>
  <si>
    <t>User Personal Details</t>
  </si>
  <si>
    <t>Office Address</t>
  </si>
  <si>
    <t>E-mail</t>
  </si>
  <si>
    <t xml:space="preserve">Professional Details </t>
  </si>
  <si>
    <t xml:space="preserve">User Role </t>
  </si>
  <si>
    <t xml:space="preserve">village </t>
  </si>
  <si>
    <t xml:space="preserve">Allocated Revenue villagers </t>
  </si>
  <si>
    <t xml:space="preserve">AI Centre </t>
  </si>
  <si>
    <t>GVH Khumber</t>
  </si>
  <si>
    <t>Ahalisdar</t>
  </si>
  <si>
    <t>Ayalki(129)</t>
  </si>
  <si>
    <t>Dhani Chanchak</t>
  </si>
  <si>
    <t>Dhani Shadwali</t>
  </si>
  <si>
    <t>Dhir(135)</t>
  </si>
  <si>
    <t>Boswal (136)&amp; Roop Nagar</t>
  </si>
  <si>
    <t>Badopal(46)</t>
  </si>
  <si>
    <t>Bhoda Hoshnak(95)</t>
  </si>
  <si>
    <t>Behbalpur(118)</t>
  </si>
  <si>
    <t>Barolanwali(113)</t>
  </si>
  <si>
    <t>Theri(119)</t>
  </si>
  <si>
    <t>Bhuthan Kalan(180)</t>
  </si>
  <si>
    <t xml:space="preserve">Bhuthan Khurd(87) </t>
  </si>
  <si>
    <t>Kheraiwala(86)</t>
  </si>
  <si>
    <t>Bhodia Khera(42)</t>
  </si>
  <si>
    <t>Hans Colony</t>
  </si>
  <si>
    <t>Bighar(44)</t>
  </si>
  <si>
    <t>Dhani Miyan Khan</t>
  </si>
  <si>
    <t>Chablamori</t>
  </si>
  <si>
    <t>Matana(192)</t>
  </si>
  <si>
    <t>Dharnia (45)</t>
  </si>
  <si>
    <t>Dariyapur (39)</t>
  </si>
  <si>
    <t>Daulatpur</t>
  </si>
  <si>
    <t>Khanpur(131)</t>
  </si>
  <si>
    <t>Basti Bhiwan(133)</t>
  </si>
  <si>
    <t>Masitanwali(134)</t>
  </si>
  <si>
    <t>Balanwali</t>
  </si>
  <si>
    <t>Museali</t>
  </si>
  <si>
    <t>Banawali Sotter</t>
  </si>
  <si>
    <t>Dhani Majra(138)</t>
  </si>
  <si>
    <t>Bisla(98)</t>
  </si>
  <si>
    <t>Chugeali</t>
  </si>
  <si>
    <t>Karian</t>
  </si>
  <si>
    <t>Dhani Dhaka</t>
  </si>
  <si>
    <t>Mochiwali(62)</t>
  </si>
  <si>
    <t>Kani Kheri(75)</t>
  </si>
  <si>
    <t>Kheri Rohan(74)</t>
  </si>
  <si>
    <t>Dehman(60)</t>
  </si>
  <si>
    <t>Banawali(27)</t>
  </si>
  <si>
    <t>Bhattu Kalan(16)</t>
  </si>
  <si>
    <t>Bhattu Mandi(16)</t>
  </si>
  <si>
    <t>Bodiwali(36)</t>
  </si>
  <si>
    <t>Chuli Kalan</t>
  </si>
  <si>
    <t>Chuli Khurd</t>
  </si>
  <si>
    <t>KuKranwali (34)</t>
  </si>
  <si>
    <t xml:space="preserve">Dhani sobha </t>
  </si>
  <si>
    <t>Mehuwala(15)</t>
  </si>
  <si>
    <t>Shekhupur Daroli(18)</t>
  </si>
  <si>
    <t>Dhani Purbian</t>
  </si>
  <si>
    <t>Dayer(1)</t>
  </si>
  <si>
    <t>Thuyan912)</t>
  </si>
  <si>
    <t>DHABI KHURD(3)</t>
  </si>
  <si>
    <t>Dr. Ravinder Bhambhu</t>
  </si>
  <si>
    <t>14.02.1988</t>
  </si>
  <si>
    <t>ravinder@gmail.com</t>
  </si>
  <si>
    <t>19.07.2012</t>
  </si>
  <si>
    <t>20.05.1991</t>
  </si>
  <si>
    <t>kundusumit71@gmail.com</t>
  </si>
  <si>
    <t>30.09.2018</t>
  </si>
  <si>
    <t>Dr. Nain Pal</t>
  </si>
  <si>
    <t>15.04.1973</t>
  </si>
  <si>
    <t>nainpalsaharan@gmail.com</t>
  </si>
  <si>
    <t>08.01.2004</t>
  </si>
  <si>
    <t>05.10.1973</t>
  </si>
  <si>
    <t>mahender101973@gmail.com</t>
  </si>
  <si>
    <t>21.12.2004</t>
  </si>
  <si>
    <t>10.12.1966</t>
  </si>
  <si>
    <t>vijaypoonia1966@gmail.com</t>
  </si>
  <si>
    <t>22.12.2001</t>
  </si>
  <si>
    <t>Dr. Raja Ram</t>
  </si>
  <si>
    <t>03.08.1964</t>
  </si>
  <si>
    <t>rajaramkaswan64@gmail.com</t>
  </si>
  <si>
    <t>19.11.2001</t>
  </si>
  <si>
    <t>19.10.1990</t>
  </si>
  <si>
    <t>groverparmod007@gmail.com</t>
  </si>
  <si>
    <t>Dr. Rohit Kharb</t>
  </si>
  <si>
    <t>08.12.1989</t>
  </si>
  <si>
    <t>vetrohit@gmial.com</t>
  </si>
  <si>
    <t xml:space="preserve">B.V.MVSC </t>
  </si>
  <si>
    <t>Dr. Suman Bishnoi</t>
  </si>
  <si>
    <t>21.12.1989</t>
  </si>
  <si>
    <t>sumanbishnoi007@gmail.com</t>
  </si>
  <si>
    <t>21.04.1983</t>
  </si>
  <si>
    <t>bishnoiramvet@gmail.com</t>
  </si>
  <si>
    <t>30.03.2007</t>
  </si>
  <si>
    <t>03.06.1993</t>
  </si>
  <si>
    <t>neelamvet2011@gmail.com</t>
  </si>
  <si>
    <t>30.09.218</t>
  </si>
  <si>
    <t>10.08.1977</t>
  </si>
  <si>
    <t>drvats77@gmail.com</t>
  </si>
  <si>
    <t>10.12.1985</t>
  </si>
  <si>
    <t>drmadanlega@gmail.com</t>
  </si>
  <si>
    <t>ph.dveterinary surgeryroditery</t>
  </si>
  <si>
    <t>01.04.1971</t>
  </si>
  <si>
    <t>chander.parkash05@gmail.com</t>
  </si>
  <si>
    <t>04.09.2000</t>
  </si>
  <si>
    <t>15.03.1984</t>
  </si>
  <si>
    <t>skhudiya@gmail.com</t>
  </si>
  <si>
    <t>malikraj2016@gmail.com</t>
  </si>
  <si>
    <t>B.V.SC AH M.V.SC</t>
  </si>
  <si>
    <t>13.09.2000</t>
  </si>
  <si>
    <t>22.08.1973</t>
  </si>
  <si>
    <t>drvijay77bansal@gmail.com</t>
  </si>
  <si>
    <t>B.V.SC. Ah M.V.SC</t>
  </si>
  <si>
    <t>09.09.2000</t>
  </si>
  <si>
    <t>Dr. Vikram Choudhary</t>
  </si>
  <si>
    <t>01.05.1975</t>
  </si>
  <si>
    <t>kanku.vinny@gmail.com</t>
  </si>
  <si>
    <t>Dr. Sanchit Verma</t>
  </si>
  <si>
    <t>07.12.1987</t>
  </si>
  <si>
    <t>vermasanchit47@gmail.com</t>
  </si>
  <si>
    <t>20.07.2012</t>
  </si>
  <si>
    <t>31.07.1976</t>
  </si>
  <si>
    <t>sampatsingh6@gmai.com</t>
  </si>
  <si>
    <t>07.04.2005</t>
  </si>
  <si>
    <t>25.12.1973</t>
  </si>
  <si>
    <t>drhr.kukna@gmail.com</t>
  </si>
  <si>
    <t>M.V.SC</t>
  </si>
  <si>
    <t>22.12.1978</t>
  </si>
  <si>
    <t>imsurenderchauhan@gmail.com</t>
  </si>
  <si>
    <t>20.08.1986</t>
  </si>
  <si>
    <t>youndpunia@gmail.com</t>
  </si>
  <si>
    <t>21.07.2012</t>
  </si>
  <si>
    <t xml:space="preserve">Dr. Anshul </t>
  </si>
  <si>
    <t>09.05.1985</t>
  </si>
  <si>
    <t>vetsanshul@gmail.com</t>
  </si>
  <si>
    <t>Dr. Jhamman Lal</t>
  </si>
  <si>
    <t>05.06.1967</t>
  </si>
  <si>
    <t>drjhamandheterwal@gmail.com</t>
  </si>
  <si>
    <t>13.11.2001</t>
  </si>
  <si>
    <t>24.06.1986</t>
  </si>
  <si>
    <t>drsachinchopravet@gmail.com</t>
  </si>
  <si>
    <t>Hizrawan kalan(41)</t>
  </si>
  <si>
    <t xml:space="preserve">Dr. Suresh </t>
  </si>
  <si>
    <t>GVH Ahlisadar</t>
  </si>
  <si>
    <t>Dhani Garh Chanheri</t>
  </si>
  <si>
    <t>Jandwala Sottar</t>
  </si>
  <si>
    <t>05.07.1964</t>
  </si>
  <si>
    <t>kkbhadu51083@gmail.com</t>
  </si>
  <si>
    <t>1.01.1966</t>
  </si>
  <si>
    <t>msduhan85@gmail.com</t>
  </si>
  <si>
    <t>PHD</t>
  </si>
  <si>
    <t>10.07.1993</t>
  </si>
  <si>
    <t>GVH Aylaki</t>
  </si>
  <si>
    <t>GVD Razabad</t>
  </si>
  <si>
    <t>GVH Badopal</t>
  </si>
  <si>
    <t>GVD Chinder</t>
  </si>
  <si>
    <t>Dr. Rajesh malik</t>
  </si>
  <si>
    <t>GVH Behbalpur</t>
  </si>
  <si>
    <t xml:space="preserve">Dr. Parmod </t>
  </si>
  <si>
    <t>GVH Bhuthan Kalan</t>
  </si>
  <si>
    <t>GVD Bhirdana</t>
  </si>
  <si>
    <t>Dr. Sachin Chopra</t>
  </si>
  <si>
    <t>GVH Bhodia Khera</t>
  </si>
  <si>
    <t>Dr. Surender Singh</t>
  </si>
  <si>
    <t>GVH Bigher</t>
  </si>
  <si>
    <t>Dr. Vijay Singh</t>
  </si>
  <si>
    <t>GVH Dariypur</t>
  </si>
  <si>
    <t>GVD Karnoli</t>
  </si>
  <si>
    <t>GVH Hizrawan Kalan</t>
  </si>
  <si>
    <t>GVD Hizrawan Khurd</t>
  </si>
  <si>
    <t>GVH Fatehabad</t>
  </si>
  <si>
    <t>GVD Fatehabad</t>
  </si>
  <si>
    <t>GVD Gaushala Fatehabad</t>
  </si>
  <si>
    <t>GVD Dhanger</t>
  </si>
  <si>
    <t xml:space="preserve">Dr. Pardeep </t>
  </si>
  <si>
    <t>GVH Kajal Heri</t>
  </si>
  <si>
    <t>GVD kumharia</t>
  </si>
  <si>
    <t>GVH Khajuri Jatti</t>
  </si>
  <si>
    <t>GVH M.P.Rohi</t>
  </si>
  <si>
    <t>GVD Jhalnian</t>
  </si>
  <si>
    <t>GVH Khirati  Khera</t>
  </si>
  <si>
    <t>GVD Shahidan Wali</t>
  </si>
  <si>
    <t>GVH Majra</t>
  </si>
  <si>
    <t>GVD Barsin</t>
  </si>
  <si>
    <t>Dr. Neelam Bishnoi</t>
  </si>
  <si>
    <t>GVH Manawali</t>
  </si>
  <si>
    <t>GVH Noorki Ali</t>
  </si>
  <si>
    <t>GVD Gaushala Bhuna</t>
  </si>
  <si>
    <t>GVH Bhuna</t>
  </si>
  <si>
    <t>GVD Sinthla</t>
  </si>
  <si>
    <t>GVD Dult</t>
  </si>
  <si>
    <t>GVD Dholu</t>
  </si>
  <si>
    <t>GVD Tibbi</t>
  </si>
  <si>
    <t>GVD Nadhori</t>
  </si>
  <si>
    <t>Dr. Sanpat Singh</t>
  </si>
  <si>
    <t>GVH Gorkhpur</t>
  </si>
  <si>
    <t>GVD Chaubara</t>
  </si>
  <si>
    <t>GVH Jandli Khurd</t>
  </si>
  <si>
    <t>GVD Chandrawal</t>
  </si>
  <si>
    <t xml:space="preserve">Dr. Mahender </t>
  </si>
  <si>
    <t>GVH Lehrian</t>
  </si>
  <si>
    <t xml:space="preserve">Dr. Sumit </t>
  </si>
  <si>
    <t>GVH Nehla</t>
  </si>
  <si>
    <t>GVD Digoh</t>
  </si>
  <si>
    <t>GVD Baijalpur</t>
  </si>
  <si>
    <t>Dr. Madan pal</t>
  </si>
  <si>
    <t>GVH Banawali</t>
  </si>
  <si>
    <t>GVD Dhand]</t>
  </si>
  <si>
    <t>Dr. Man Mohan Singh</t>
  </si>
  <si>
    <t>GVH Bhattu Kalan</t>
  </si>
  <si>
    <t>GVH Pilimandori</t>
  </si>
  <si>
    <t>GVH Gillan Khera</t>
  </si>
  <si>
    <t xml:space="preserve">Dr. Parkash Chander </t>
  </si>
  <si>
    <t>GVH Bodiwli</t>
  </si>
  <si>
    <t>GVD Sarwarpur</t>
  </si>
  <si>
    <t>Dr. Ramniwas Bishnoi</t>
  </si>
  <si>
    <t>GVH Chuli Kalan</t>
  </si>
  <si>
    <t>GVH Khabra Kalan</t>
  </si>
  <si>
    <t>GVD Dhabi Kalan</t>
  </si>
  <si>
    <t>GVH Kukranwali</t>
  </si>
  <si>
    <t xml:space="preserve">Dr. Sanjay </t>
  </si>
  <si>
    <t>GVH Mehuwala</t>
  </si>
  <si>
    <t>GVD Banmandori</t>
  </si>
  <si>
    <t>GVH Shekupur Daroli</t>
  </si>
  <si>
    <t>GVD Kirdhan</t>
  </si>
  <si>
    <t>Dr. Hukma Ram</t>
  </si>
  <si>
    <t>GVH Daiyer</t>
  </si>
  <si>
    <t>GVD Ramsara</t>
  </si>
  <si>
    <t>GVH Thuyan</t>
  </si>
  <si>
    <t>GVD Jandwala Bagar</t>
  </si>
  <si>
    <t>GVD Dhani Chatrrian</t>
  </si>
  <si>
    <t>22.07.1997</t>
  </si>
  <si>
    <t>ramandeeplamba2737@gmail.com</t>
  </si>
  <si>
    <t>GVH Bahbalpur</t>
  </si>
  <si>
    <t xml:space="preserve">GVH Bigher </t>
  </si>
  <si>
    <t>GVH Dariyapur</t>
  </si>
  <si>
    <t>14.11.1962</t>
  </si>
  <si>
    <t>sitaramjangra0@gmail.com</t>
  </si>
  <si>
    <t>GVH kajal Heri</t>
  </si>
  <si>
    <t>GVH khajuri Jatti</t>
  </si>
  <si>
    <t>GVD M.P. Rohi</t>
  </si>
  <si>
    <t>GVD Jhalian</t>
  </si>
  <si>
    <t>GVH Khirati Khera</t>
  </si>
  <si>
    <t xml:space="preserve">GVD Sahidawali </t>
  </si>
  <si>
    <t>GVH manawali</t>
  </si>
  <si>
    <t>GVD D. Chhatrian</t>
  </si>
  <si>
    <t xml:space="preserve">GVD Digoh </t>
  </si>
  <si>
    <t>GVD Baijlpur</t>
  </si>
  <si>
    <t>GVD Dhand</t>
  </si>
  <si>
    <t>GVH Bodiwali</t>
  </si>
  <si>
    <t>GVD sarwarpur</t>
  </si>
  <si>
    <t>GVD Gillan Khera</t>
  </si>
  <si>
    <t>GVH khabra kalan</t>
  </si>
  <si>
    <t>GVD Dhabi kalan</t>
  </si>
  <si>
    <t>GVH Shekupur</t>
  </si>
  <si>
    <t>GVD jandwala Bagar</t>
  </si>
  <si>
    <t>sandeepatwal7@gmail.Com</t>
  </si>
  <si>
    <t>GEn</t>
  </si>
  <si>
    <t>jagatgaul0003@gmail.com</t>
  </si>
  <si>
    <t>20.05.1996</t>
  </si>
  <si>
    <t>baljeetkantiwal4@gmail.com</t>
  </si>
  <si>
    <t>User Role</t>
  </si>
  <si>
    <t>GVH Bangoan</t>
  </si>
  <si>
    <t>GVH Ayalki</t>
  </si>
  <si>
    <t>GVH Kherati Khera</t>
  </si>
  <si>
    <t>GVH Bhattu kalan</t>
  </si>
  <si>
    <t>GVH Ahli Sadar</t>
  </si>
  <si>
    <t>GVH Lehrain</t>
  </si>
  <si>
    <t>Reportin Area Cordinatior</t>
  </si>
  <si>
    <t>Dr. chander Pal</t>
  </si>
  <si>
    <t>-------------</t>
  </si>
  <si>
    <t>----------------</t>
  </si>
  <si>
    <t>rakeshsardiwal40@gmail.com</t>
  </si>
  <si>
    <t>manjeetgadwal36@gmail.com</t>
  </si>
  <si>
    <t>vinodkumarvk2110@gmail.com</t>
  </si>
  <si>
    <t>aavv4826@gmail.com</t>
  </si>
  <si>
    <t>M</t>
  </si>
  <si>
    <t>GEN</t>
  </si>
  <si>
    <t>19.12.1988</t>
  </si>
  <si>
    <t>GVH TOHANA</t>
  </si>
  <si>
    <t>lovisardana3@gmail.com</t>
  </si>
  <si>
    <t>01.10.2018</t>
  </si>
  <si>
    <t xml:space="preserve">MVSc. </t>
  </si>
  <si>
    <t>01.01.1976</t>
  </si>
  <si>
    <t>GVH JAKHAL</t>
  </si>
  <si>
    <t>rajeshbeniwal0001@gmail.com</t>
  </si>
  <si>
    <t>20.07.1970</t>
  </si>
  <si>
    <t>GVH KULLAN</t>
  </si>
  <si>
    <t>grohomparkash@gmail.com</t>
  </si>
  <si>
    <t>25.02.1997</t>
  </si>
  <si>
    <t>08.09.1978</t>
  </si>
  <si>
    <t>GVH AKANWALI</t>
  </si>
  <si>
    <t>rajeshalhan@yahoo.com</t>
  </si>
  <si>
    <t>08.01.1990</t>
  </si>
  <si>
    <t>GVH JAMALPUR</t>
  </si>
  <si>
    <t>deepakvermvs@gmail.com</t>
  </si>
  <si>
    <t>29.09.2018</t>
  </si>
  <si>
    <t>21.10.1982</t>
  </si>
  <si>
    <t>GVH SAMAIN</t>
  </si>
  <si>
    <t>drnaveenukl@gmail.com</t>
  </si>
  <si>
    <t>02.02.1982</t>
  </si>
  <si>
    <t>GVH NANGLA</t>
  </si>
  <si>
    <t>rksuthar711@gmail.com</t>
  </si>
  <si>
    <t>06.04.2005</t>
  </si>
  <si>
    <t>17.08.1985</t>
  </si>
  <si>
    <t>GVH DHANI SANCHLA</t>
  </si>
  <si>
    <t>sanjeevnain5@gmail.com</t>
  </si>
  <si>
    <t>20.12.1980</t>
  </si>
  <si>
    <t>GVH BHIMAWALA</t>
  </si>
  <si>
    <t>vijaykadiyan@gmail.com</t>
  </si>
  <si>
    <t>03.05.2010</t>
  </si>
  <si>
    <t>26.10.1979</t>
  </si>
  <si>
    <t>GVH PIRTHALA</t>
  </si>
  <si>
    <t>drvikramindora@gmail.com</t>
  </si>
  <si>
    <t>GVH SANIANA</t>
  </si>
  <si>
    <t>jonychawla19@gmail.com</t>
  </si>
  <si>
    <t>23.07.2012</t>
  </si>
  <si>
    <t>20.02.1988</t>
  </si>
  <si>
    <t>sonubilus@gmail.com</t>
  </si>
  <si>
    <t>27.09.2012</t>
  </si>
  <si>
    <t>vlda</t>
  </si>
  <si>
    <t>TOHANA</t>
  </si>
  <si>
    <t>PIRTHALA</t>
  </si>
  <si>
    <t>THARWA</t>
  </si>
  <si>
    <t>THARWI</t>
  </si>
  <si>
    <t>03.05.1995</t>
  </si>
  <si>
    <t>GVD Rattakheda</t>
  </si>
  <si>
    <t>vinaywal.kumar19@gmail.com</t>
  </si>
  <si>
    <t>25.04.2017</t>
  </si>
  <si>
    <t>RATTAKHERA</t>
  </si>
  <si>
    <t>05.04.1970</t>
  </si>
  <si>
    <t>sarvandass1970@gmail.com</t>
  </si>
  <si>
    <t>18.03.1995</t>
  </si>
  <si>
    <t>AKANWALI</t>
  </si>
  <si>
    <t>BHODI</t>
  </si>
  <si>
    <t>SALEMPURI</t>
  </si>
  <si>
    <t>GULARWALA</t>
  </si>
  <si>
    <t>21.09.1984</t>
  </si>
  <si>
    <t>GVD DHER</t>
  </si>
  <si>
    <t>vanshchaudhary68@gmail.com</t>
  </si>
  <si>
    <t>20.06.2006</t>
  </si>
  <si>
    <t>DHER</t>
  </si>
  <si>
    <t>KANAKHERA</t>
  </si>
  <si>
    <t>SHAKKARPURA</t>
  </si>
  <si>
    <t>GVD SHAKKARPURA</t>
  </si>
  <si>
    <t>08.03.1975</t>
  </si>
  <si>
    <t>GVD RATTATHEY</t>
  </si>
  <si>
    <t>ajitsinghji1970@gmail.com</t>
  </si>
  <si>
    <t>13.03.1995</t>
  </si>
  <si>
    <t>RATTATHEY</t>
  </si>
  <si>
    <t>MUSSAKHERA</t>
  </si>
  <si>
    <t>04.08.1988</t>
  </si>
  <si>
    <t>GVD INDACHOI</t>
  </si>
  <si>
    <t>jiten.khanna06@gmail.com</t>
  </si>
  <si>
    <t>28.09.2012</t>
  </si>
  <si>
    <t>INDACHOI</t>
  </si>
  <si>
    <t>sc</t>
  </si>
  <si>
    <t>20.02.1986</t>
  </si>
  <si>
    <t>GVD Rupanwali</t>
  </si>
  <si>
    <t>vk834835@gmail.com</t>
  </si>
  <si>
    <t>21.04.2017</t>
  </si>
  <si>
    <t>RUPANWALI</t>
  </si>
  <si>
    <t>KARANDI</t>
  </si>
  <si>
    <t>03.03.1989</t>
  </si>
  <si>
    <t>GVD Chander Kalan</t>
  </si>
  <si>
    <t>vikashsagu18@gmail.com</t>
  </si>
  <si>
    <t>07.11.2018</t>
  </si>
  <si>
    <t>CHANDER KALAN</t>
  </si>
  <si>
    <t>CHANDER KHURD</t>
  </si>
  <si>
    <t>12.07.1963</t>
  </si>
  <si>
    <t>GVH Jamalpur</t>
  </si>
  <si>
    <t>nareshgupta94162@gmail.com</t>
  </si>
  <si>
    <t>01.12.1983</t>
  </si>
  <si>
    <t>JAMALPUR</t>
  </si>
  <si>
    <t>KHANORA</t>
  </si>
  <si>
    <t>BUDANPUR</t>
  </si>
  <si>
    <t>22.05.1963</t>
  </si>
  <si>
    <t>GVD NATHUWAL</t>
  </si>
  <si>
    <t>wazirbhu05@gmail.com</t>
  </si>
  <si>
    <t>04.05.1983</t>
  </si>
  <si>
    <t>NATHUWAL</t>
  </si>
  <si>
    <t>CHILEWAL</t>
  </si>
  <si>
    <t>17.06.1980</t>
  </si>
  <si>
    <t>GVD HAIDERWALA</t>
  </si>
  <si>
    <t>amitkumar04061980@gmail.com</t>
  </si>
  <si>
    <t>07.06.2001</t>
  </si>
  <si>
    <t>HAIDERWALA</t>
  </si>
  <si>
    <t>HINDALWALA</t>
  </si>
  <si>
    <t>LALLUWAL</t>
  </si>
  <si>
    <t>GVD DAMKORA</t>
  </si>
  <si>
    <t>ravi.phaner@gmail.com</t>
  </si>
  <si>
    <t>26.10.2018</t>
  </si>
  <si>
    <t>DAMKORA</t>
  </si>
  <si>
    <t>01.03.1966</t>
  </si>
  <si>
    <t>GVD REHANWALI</t>
  </si>
  <si>
    <t>dpgrover10428@gmail.com</t>
  </si>
  <si>
    <t>21.03.1988</t>
  </si>
  <si>
    <t>RAHENWALI</t>
  </si>
  <si>
    <t>18.07.1969</t>
  </si>
  <si>
    <t>GVD Chuharpaur</t>
  </si>
  <si>
    <t>partaptohana@gmail.com</t>
  </si>
  <si>
    <t>14.03.1995</t>
  </si>
  <si>
    <t>CHUHARPUR</t>
  </si>
  <si>
    <t>NARAIL</t>
  </si>
  <si>
    <t>GIRNO</t>
  </si>
  <si>
    <t>05.01.1993</t>
  </si>
  <si>
    <t>GVD MAMUPUR</t>
  </si>
  <si>
    <t>kundukapil000@gmail.com</t>
  </si>
  <si>
    <t>MAMUPUR</t>
  </si>
  <si>
    <t xml:space="preserve">KUDNI </t>
  </si>
  <si>
    <t>UDAIPUR</t>
  </si>
  <si>
    <t>SIMBALWALA</t>
  </si>
  <si>
    <t>GVD SIMBALWALA</t>
  </si>
  <si>
    <t>PURAN MAJRA</t>
  </si>
  <si>
    <t>himmatpura</t>
  </si>
  <si>
    <t>25.12.1991</t>
  </si>
  <si>
    <t>GVH BHIMEWALA</t>
  </si>
  <si>
    <t>vinaynain1991@gmail.com</t>
  </si>
  <si>
    <t>19.04.2017</t>
  </si>
  <si>
    <t>BHIMAWALA</t>
  </si>
  <si>
    <t>CHETAIN</t>
  </si>
  <si>
    <t>05.01.1967</t>
  </si>
  <si>
    <t>GVD GAJUWALA</t>
  </si>
  <si>
    <t>narsibhagat5@gmail.com</t>
  </si>
  <si>
    <t>24.03.1988</t>
  </si>
  <si>
    <t>GAJUWALA</t>
  </si>
  <si>
    <t>13.04.1986</t>
  </si>
  <si>
    <t>GVD HANSEWALA</t>
  </si>
  <si>
    <t>sunilverma413@gmail.com</t>
  </si>
  <si>
    <t>17.04.2017</t>
  </si>
  <si>
    <t>HANSEWALA</t>
  </si>
  <si>
    <t>01.10.1991</t>
  </si>
  <si>
    <t>GVH Kulan</t>
  </si>
  <si>
    <t>mohitsaguvlda@gmail.com</t>
  </si>
  <si>
    <t>18.04.2017</t>
  </si>
  <si>
    <t>KULLAN</t>
  </si>
  <si>
    <t>JAPTAWALA</t>
  </si>
  <si>
    <t>13.03.1964</t>
  </si>
  <si>
    <t>GVD Manghera</t>
  </si>
  <si>
    <t>bhoopsinghindora@gmail.com</t>
  </si>
  <si>
    <t>19.05.1988</t>
  </si>
  <si>
    <t>MANGHERA</t>
  </si>
  <si>
    <t>GVD Nanheri</t>
  </si>
  <si>
    <t>kk6632716@gmail.com</t>
  </si>
  <si>
    <t>14.08.1987</t>
  </si>
  <si>
    <t>NANEHERI</t>
  </si>
  <si>
    <t>10.11.1981</t>
  </si>
  <si>
    <t>GVD Diwana</t>
  </si>
  <si>
    <t>pardeepverma16feb@gmail.com</t>
  </si>
  <si>
    <t>24.04.2017</t>
  </si>
  <si>
    <t>DIWANA</t>
  </si>
  <si>
    <t>05.04.1965</t>
  </si>
  <si>
    <t>GVD Dharsul</t>
  </si>
  <si>
    <t>singhbalraj1965@gmail.com</t>
  </si>
  <si>
    <t>DHARSUL KALAN</t>
  </si>
  <si>
    <t>DHARSUL KHURD</t>
  </si>
  <si>
    <t>POKHERI</t>
  </si>
  <si>
    <t>18.04.1970</t>
  </si>
  <si>
    <t>GVD Rasulpur</t>
  </si>
  <si>
    <t>faujasingh70@gmail.com</t>
  </si>
  <si>
    <t>16.03.1995</t>
  </si>
  <si>
    <t>RASULPUR</t>
  </si>
  <si>
    <t>19.05.1975</t>
  </si>
  <si>
    <t>GVH Dhani Sanchla</t>
  </si>
  <si>
    <t>pknehla@gmail.com</t>
  </si>
  <si>
    <t>15.03.1995</t>
  </si>
  <si>
    <t>DHANI SANCHLA</t>
  </si>
  <si>
    <t>01.12.1970</t>
  </si>
  <si>
    <t>GVD Dhani Gopal</t>
  </si>
  <si>
    <t>rs2977935@gmail.com</t>
  </si>
  <si>
    <t>21.03.1995</t>
  </si>
  <si>
    <t>KHASA PATHANA</t>
  </si>
  <si>
    <t>12.04.1991</t>
  </si>
  <si>
    <t>GVD Buwan</t>
  </si>
  <si>
    <t>krishanverma2u@gmail.com</t>
  </si>
  <si>
    <t>20.04.2017</t>
  </si>
  <si>
    <t>BUWAN</t>
  </si>
  <si>
    <t>BHATTU</t>
  </si>
  <si>
    <t>Bbc</t>
  </si>
  <si>
    <t>25.04.1989</t>
  </si>
  <si>
    <t>GVD Bosti</t>
  </si>
  <si>
    <t>saguajit85@gmail.com</t>
  </si>
  <si>
    <t>01.05.2017</t>
  </si>
  <si>
    <t>BOSTI</t>
  </si>
  <si>
    <t>20.06.1983</t>
  </si>
  <si>
    <t>GVH Tohana</t>
  </si>
  <si>
    <t>somvirjatt@gmail.com</t>
  </si>
  <si>
    <t>12.11.2018</t>
  </si>
  <si>
    <t>KAMALWALA</t>
  </si>
  <si>
    <t>BALIAWALA</t>
  </si>
  <si>
    <t>04.03.1983</t>
  </si>
  <si>
    <t>GVD Dangra</t>
  </si>
  <si>
    <t>sishpal9732@gmail.com</t>
  </si>
  <si>
    <t>DANGRA</t>
  </si>
  <si>
    <t>MADUWANA</t>
  </si>
  <si>
    <t>BADHAI KHERA</t>
  </si>
  <si>
    <t>LOHA KHERA</t>
  </si>
  <si>
    <t>30.09.1990</t>
  </si>
  <si>
    <t>sonukumar24071@gmail.com</t>
  </si>
  <si>
    <t>GVD SHRI KRISHAN GAUSHALA Tohana</t>
  </si>
  <si>
    <t>03.11.1983</t>
  </si>
  <si>
    <t>GVD AMANI</t>
  </si>
  <si>
    <t>sheokandsurender1983@gmail.com</t>
  </si>
  <si>
    <t>20.01.2003</t>
  </si>
  <si>
    <t>AMANI</t>
  </si>
  <si>
    <t>GVD Amani</t>
  </si>
  <si>
    <t>BHODIA KHERA</t>
  </si>
  <si>
    <t>24.12.1994</t>
  </si>
  <si>
    <t>sumitkohar810@gmail.com</t>
  </si>
  <si>
    <t>08.11.2018</t>
  </si>
  <si>
    <t>SAMAIN</t>
  </si>
  <si>
    <t>GVH Samain</t>
  </si>
  <si>
    <t>19.01.1992</t>
  </si>
  <si>
    <t>GVD Kanheri</t>
  </si>
  <si>
    <t>kushalnain2@gmail.com</t>
  </si>
  <si>
    <t>KANHERI</t>
  </si>
  <si>
    <t>18.08.1962</t>
  </si>
  <si>
    <t>GVH Nangla</t>
  </si>
  <si>
    <t>15.03.1983</t>
  </si>
  <si>
    <t>NANGLA</t>
  </si>
  <si>
    <t>GVD FATEHPURI</t>
  </si>
  <si>
    <t>kapilbittu1293@gmail.com</t>
  </si>
  <si>
    <t>19.10.2018</t>
  </si>
  <si>
    <t>FATEHPURI</t>
  </si>
  <si>
    <t>05.04.1971</t>
  </si>
  <si>
    <t>GVD LALODA</t>
  </si>
  <si>
    <t>jagdishkumar047@gmail.com</t>
  </si>
  <si>
    <t>21.08.1990</t>
  </si>
  <si>
    <t>LALODA</t>
  </si>
  <si>
    <t>01.03.1995</t>
  </si>
  <si>
    <t>GVD Nangli</t>
  </si>
  <si>
    <t>naindineshkumar4@gmail.com</t>
  </si>
  <si>
    <t>NANGLI</t>
  </si>
  <si>
    <t>05.09.1983</t>
  </si>
  <si>
    <t>GVD Sadanwas</t>
  </si>
  <si>
    <t>navin14300.ns@gmail.com</t>
  </si>
  <si>
    <t>23.06.2006</t>
  </si>
  <si>
    <t>SADHANWAS</t>
  </si>
  <si>
    <t>01.02.1996</t>
  </si>
  <si>
    <t>GVH Jakhal</t>
  </si>
  <si>
    <t>ravikumar868592@gmail.com</t>
  </si>
  <si>
    <t>JAKHAL MANDI</t>
  </si>
  <si>
    <t>JAKHAL VILLAGE</t>
  </si>
  <si>
    <t>KASIMPUR</t>
  </si>
  <si>
    <t>06.01.1972</t>
  </si>
  <si>
    <t>GVD Chandpura</t>
  </si>
  <si>
    <t>crlamba01@gmail.com</t>
  </si>
  <si>
    <t>CHANDPURA</t>
  </si>
  <si>
    <t>MUNDHLIAN</t>
  </si>
  <si>
    <t>BHURTHALI</t>
  </si>
  <si>
    <t>12.05.1980</t>
  </si>
  <si>
    <t>GVD Sidhani</t>
  </si>
  <si>
    <t>ctek269@gmail.com</t>
  </si>
  <si>
    <t>SIDHANI</t>
  </si>
  <si>
    <t>MARTHALA</t>
  </si>
  <si>
    <t>24.06.1977</t>
  </si>
  <si>
    <t>GVD Talwara</t>
  </si>
  <si>
    <t>hisarsaini@gmail.com</t>
  </si>
  <si>
    <t>05.06.2001</t>
  </si>
  <si>
    <t>TALWARA</t>
  </si>
  <si>
    <t>TALWARI</t>
  </si>
  <si>
    <t>25.12.1993</t>
  </si>
  <si>
    <t>GVD Meond Kalan</t>
  </si>
  <si>
    <t>devenderdhot@gmail.com</t>
  </si>
  <si>
    <t>25.10.2018</t>
  </si>
  <si>
    <t>MEOND KALAN</t>
  </si>
  <si>
    <t>MEOND KHURD</t>
  </si>
  <si>
    <t>18.04.1986</t>
  </si>
  <si>
    <t>GVH Saniyana</t>
  </si>
  <si>
    <t>sanjaysagu12@gmail.com</t>
  </si>
  <si>
    <t>21.06.2006</t>
  </si>
  <si>
    <t>SANIANA</t>
  </si>
  <si>
    <t>07.03.1966</t>
  </si>
  <si>
    <t>GVD Parta</t>
  </si>
  <si>
    <t>sitaram.sahratia123@gmail.com</t>
  </si>
  <si>
    <t>19.12.1985</t>
  </si>
  <si>
    <t>PARTA</t>
  </si>
  <si>
    <t>GVH,Chemmo</t>
  </si>
  <si>
    <t>drdeepaklkr@gmail.com</t>
  </si>
  <si>
    <t>B.vsc</t>
  </si>
  <si>
    <t>Gen.</t>
  </si>
  <si>
    <t>GVH,Lali</t>
  </si>
  <si>
    <t>29sunil555@gmail.com</t>
  </si>
  <si>
    <t>M.vsc</t>
  </si>
  <si>
    <t>GVH,Aherwan</t>
  </si>
  <si>
    <t>ravitaneja321@gmail.com</t>
  </si>
  <si>
    <t>GVH,Nagpur</t>
  </si>
  <si>
    <t>drrohitjangra12@gmail.com</t>
  </si>
  <si>
    <t>90177-36381</t>
  </si>
  <si>
    <t>rkkhichi01@gmail.com</t>
  </si>
  <si>
    <t>B.V.Sc</t>
  </si>
  <si>
    <t>Ratia</t>
  </si>
  <si>
    <t>..607800386800396</t>
  </si>
  <si>
    <t>..607800386060311</t>
  </si>
  <si>
    <t>Dhani Jakhan Dadi Ratia (Rural)(162)</t>
  </si>
  <si>
    <t>..607800386060302</t>
  </si>
  <si>
    <t>GVH,Ratia</t>
  </si>
  <si>
    <t>10th,vldd</t>
  </si>
  <si>
    <t>DR.Ramesh Kumar,VS GVH Ratia</t>
  </si>
  <si>
    <t>GVD,Bara</t>
  </si>
  <si>
    <t>ranveerkayth@gmail.com</t>
  </si>
  <si>
    <t>M.A,vldd</t>
  </si>
  <si>
    <t>..607800386060299</t>
  </si>
  <si>
    <t>GVD,Kamana</t>
  </si>
  <si>
    <t>..607800386060300</t>
  </si>
  <si>
    <t>..607800386060303</t>
  </si>
  <si>
    <t>singh2905bunty@gmail.com</t>
  </si>
  <si>
    <t>10+2,vldd</t>
  </si>
  <si>
    <t>..607800386060292</t>
  </si>
  <si>
    <t>GVD Gaushala,Ratia</t>
  </si>
  <si>
    <t>99918-66524</t>
  </si>
  <si>
    <t>08-11--2018</t>
  </si>
  <si>
    <t>B.sc,vldd</t>
  </si>
  <si>
    <t>..607800386060315</t>
  </si>
  <si>
    <t>Shri Krishan Gaushala Ratia(MC)</t>
  </si>
  <si>
    <t>GVD,Mehmra</t>
  </si>
  <si>
    <t>sandeep200824@gmail.com</t>
  </si>
  <si>
    <t>..607800386060294</t>
  </si>
  <si>
    <t>..607800386060293</t>
  </si>
  <si>
    <t>..607800386060298</t>
  </si>
  <si>
    <t>..607800386060288</t>
  </si>
  <si>
    <t>..607800386060286</t>
  </si>
  <si>
    <t>..607800386060285</t>
  </si>
  <si>
    <t>..607800386060283</t>
  </si>
  <si>
    <t>..607800386060273</t>
  </si>
  <si>
    <t>GVD Rattakhera</t>
  </si>
  <si>
    <t>98967-82318</t>
  </si>
  <si>
    <t>..607800386060287</t>
  </si>
  <si>
    <t>Dr.Sunil Bishnoi,VS GVH Lali</t>
  </si>
  <si>
    <t>Phoola(102)</t>
  </si>
  <si>
    <t>..607800388060459</t>
  </si>
  <si>
    <t>..607800386060313</t>
  </si>
  <si>
    <t>GVD Alalwas</t>
  </si>
  <si>
    <t>88140-55604</t>
  </si>
  <si>
    <t>deepak4boss@gmail.com</t>
  </si>
  <si>
    <t>..607800386060281</t>
  </si>
  <si>
    <t>..607800386060275</t>
  </si>
  <si>
    <t>..607800386060274</t>
  </si>
  <si>
    <t>..607800386060317</t>
  </si>
  <si>
    <t>Alipur Barota(103)</t>
  </si>
  <si>
    <t>..607800388060458</t>
  </si>
  <si>
    <t>..607800386060318</t>
  </si>
  <si>
    <t>B.A,vldd</t>
  </si>
  <si>
    <t>Dr.Ravinder Taneja,VS GVH Aherwan</t>
  </si>
  <si>
    <t>GVD Sukhmanpur</t>
  </si>
  <si>
    <t>pawan41186@gmail.com</t>
  </si>
  <si>
    <t>..607800386060321</t>
  </si>
  <si>
    <t>..607800386060312</t>
  </si>
  <si>
    <t>..607800386060314</t>
  </si>
  <si>
    <t>..607800386060316</t>
  </si>
  <si>
    <t>GVD,Hasanga</t>
  </si>
  <si>
    <t>pradeepsinghjaglan@gmail.com</t>
  </si>
  <si>
    <t>..607800386060323</t>
  </si>
  <si>
    <t>..607800386060320</t>
  </si>
  <si>
    <t>..607800386060319</t>
  </si>
  <si>
    <t>..607800386060306</t>
  </si>
  <si>
    <t>..607800386060307</t>
  </si>
  <si>
    <t>..607800386060304</t>
  </si>
  <si>
    <t>..607800386060305</t>
  </si>
  <si>
    <t>..607800386060297</t>
  </si>
  <si>
    <t>GVD,Babanpur</t>
  </si>
  <si>
    <t>dprajputhisar@gmail.com</t>
  </si>
  <si>
    <t>..607800386060296</t>
  </si>
  <si>
    <t>Dr.Deepak,VS GVH Chimmo</t>
  </si>
  <si>
    <t>..607800386060295</t>
  </si>
  <si>
    <t>GVD,ChandoKalan</t>
  </si>
  <si>
    <t>..607800386060310</t>
  </si>
  <si>
    <t>..607800386060309</t>
  </si>
  <si>
    <t>..607800386060308</t>
  </si>
  <si>
    <t>..607800386060322</t>
  </si>
  <si>
    <t>GVD M.P. Sotter</t>
  </si>
  <si>
    <t>sagudeepak@gmail.com</t>
  </si>
  <si>
    <t>..607800386060325</t>
  </si>
  <si>
    <t>..607800386060326</t>
  </si>
  <si>
    <t>..607800386060324</t>
  </si>
  <si>
    <t>..607800386060277</t>
  </si>
  <si>
    <t>GVH Nangal</t>
  </si>
  <si>
    <t>..607800386060290</t>
  </si>
  <si>
    <t>..607800386060278</t>
  </si>
  <si>
    <t>GVH,Nangal</t>
  </si>
  <si>
    <t>scgujjar@gmail.com</t>
  </si>
  <si>
    <t>Dr.Ramesh Kumar,VS GVH Nangal</t>
  </si>
  <si>
    <t>GVD,Baliala</t>
  </si>
  <si>
    <t>..607800386060279</t>
  </si>
  <si>
    <t>Dr.Ramesh kumar VS GVH Nangal</t>
  </si>
  <si>
    <t>..607800386060289</t>
  </si>
  <si>
    <t>..607800386060280</t>
  </si>
  <si>
    <t>GVD Khai</t>
  </si>
  <si>
    <t>..607800386060262</t>
  </si>
  <si>
    <t>..607800386060263</t>
  </si>
  <si>
    <t>..607800386060264</t>
  </si>
  <si>
    <t>GVD Ladhuwas</t>
  </si>
  <si>
    <t>..607800386060261</t>
  </si>
  <si>
    <t>..607800386060276</t>
  </si>
  <si>
    <t>GVD Rattangarh</t>
  </si>
  <si>
    <t>90509-41575</t>
  </si>
  <si>
    <t>..607800386060301</t>
  </si>
  <si>
    <t>..607800386060291</t>
  </si>
  <si>
    <t>Nagpur(107)</t>
  </si>
  <si>
    <t>..607800388060468</t>
  </si>
  <si>
    <t>GVD,Ajit nager</t>
  </si>
  <si>
    <t>baljit192420@gmail.com</t>
  </si>
  <si>
    <t>..607800386060268</t>
  </si>
  <si>
    <t>Dr.Rohit Kumar,VS GVH Nagpur</t>
  </si>
  <si>
    <t>..607800386060267</t>
  </si>
  <si>
    <t>..607800386060266</t>
  </si>
  <si>
    <t>..607800386060265</t>
  </si>
  <si>
    <t>GVD,Haroli</t>
  </si>
  <si>
    <t>..607800386060282</t>
  </si>
  <si>
    <t>GVD,Tamaspura</t>
  </si>
  <si>
    <t>Tamaspura(104)</t>
  </si>
  <si>
    <t>Chankothi(115)</t>
  </si>
  <si>
    <t>..607800388060467</t>
  </si>
  <si>
    <t>GVD Khunan</t>
  </si>
  <si>
    <t>86830-01667</t>
  </si>
  <si>
    <t>..607800386060270</t>
  </si>
  <si>
    <t>..607800386060271</t>
  </si>
  <si>
    <t>..607800386060272</t>
  </si>
  <si>
    <t>..607800386060269</t>
  </si>
  <si>
    <t xml:space="preserve">Date of Joining </t>
  </si>
  <si>
    <t>22.04.2017</t>
  </si>
  <si>
    <t>11.06.2001</t>
  </si>
  <si>
    <t>06.06.1984</t>
  </si>
  <si>
    <t>01.10.2012</t>
  </si>
  <si>
    <t>17.11.2018</t>
  </si>
  <si>
    <t>06.06.2008</t>
  </si>
  <si>
    <t>02.12.1983</t>
  </si>
  <si>
    <t>09.04.1987</t>
  </si>
  <si>
    <t>14.11.2018</t>
  </si>
  <si>
    <t>16.01.2003</t>
  </si>
  <si>
    <t>26.12.1985</t>
  </si>
  <si>
    <t>20.03.1995</t>
  </si>
  <si>
    <t>03.05.1983</t>
  </si>
  <si>
    <t>25.04.1985</t>
  </si>
  <si>
    <t>04.03.1991</t>
  </si>
  <si>
    <t>31.05.2002</t>
  </si>
  <si>
    <t>12.02.1985</t>
  </si>
  <si>
    <t>18.03.1988</t>
  </si>
  <si>
    <t>8.11.2018</t>
  </si>
  <si>
    <t>04.08.1987</t>
  </si>
  <si>
    <t>26.04.2017</t>
  </si>
  <si>
    <t>08.06.2001</t>
  </si>
  <si>
    <t>30.06.1983</t>
  </si>
  <si>
    <t>12.11.1982</t>
  </si>
  <si>
    <t>25.12.1985</t>
  </si>
  <si>
    <t>08.02.1985</t>
  </si>
  <si>
    <t>01.07.1983</t>
  </si>
  <si>
    <t>05.12.1983</t>
  </si>
  <si>
    <t>19.03.1983</t>
  </si>
  <si>
    <t>06.11.1985</t>
  </si>
  <si>
    <t>04.10.2012</t>
  </si>
  <si>
    <t>20.12.1985</t>
  </si>
  <si>
    <t>17.03.1988</t>
  </si>
  <si>
    <t>28.11.1985</t>
  </si>
  <si>
    <t>27.12.1985</t>
  </si>
  <si>
    <t>GVH khumber</t>
  </si>
  <si>
    <t>GVH Khajuri jatti(Add.)</t>
  </si>
  <si>
    <t>GVH Thuian (Add.)</t>
  </si>
  <si>
    <t>GVH Bigher (Add.)</t>
  </si>
  <si>
    <t>GVH Fatehabd (Add.)</t>
  </si>
  <si>
    <t>GVH Hizrawan kalan</t>
  </si>
  <si>
    <t>GVH Pili Mandori (Add.)</t>
  </si>
  <si>
    <t>GVH Bodiwali (Add.)</t>
  </si>
  <si>
    <t xml:space="preserve">GVH Ratia                                 </t>
  </si>
  <si>
    <t>02.02.1974</t>
  </si>
  <si>
    <t>Dr.Dharamveer</t>
  </si>
  <si>
    <t>Dr.Sat Parkash Verma</t>
  </si>
  <si>
    <t>Tehsil</t>
  </si>
  <si>
    <t xml:space="preserve">Social Status (SC/ST/ OBC/Gen) </t>
  </si>
  <si>
    <t>SDO TOHANA</t>
  </si>
  <si>
    <t>SDO RATIA</t>
  </si>
  <si>
    <t>SDO FATEHABAD</t>
  </si>
  <si>
    <t>Reporting Area Cordinatior</t>
  </si>
  <si>
    <t>USER ID</t>
  </si>
  <si>
    <t>GVD TOHANA</t>
  </si>
  <si>
    <t>User ID</t>
  </si>
  <si>
    <t>12th and B.VS</t>
  </si>
  <si>
    <t>B.VS and  AH</t>
  </si>
  <si>
    <t>B.v sc and AH</t>
  </si>
  <si>
    <t>B. V.SC and AH</t>
  </si>
  <si>
    <t>B.V.SC and AH</t>
  </si>
  <si>
    <t>B.V.Sc and AH(VPHE)</t>
  </si>
  <si>
    <t>B. V.SC and AH MVSC(VPHE)</t>
  </si>
  <si>
    <t>B.V.SC and Ah</t>
  </si>
  <si>
    <t>B.V.Sc and Ah</t>
  </si>
  <si>
    <t>B.V.Sc and AH</t>
  </si>
  <si>
    <t>B.V.Sc  and AH M.V.SC</t>
  </si>
  <si>
    <t xml:space="preserve">B.V.Sc  and  AH </t>
  </si>
  <si>
    <t>BVSc and AH</t>
  </si>
  <si>
    <t>GVH khumber, FATEHABAD, Distt.Fatehabad</t>
  </si>
  <si>
    <t>GVH Nehla, FATEHABAD, Distt.Fatehabad</t>
  </si>
  <si>
    <t>GVH Noorki Ali, FATEHABAD, Distt.Fatehabad</t>
  </si>
  <si>
    <t>GVH Lehrain, FATEHABAD, Distt.Fatehabad</t>
  </si>
  <si>
    <t>GVH Dariyapur, FATEHABAD, Distt.Fatehabad</t>
  </si>
  <si>
    <t>GVH Bhuna, FATEHABAD, Distt.Fatehabad</t>
  </si>
  <si>
    <t>GVH Bhuthan Kalan, FATEHABAD, Distt.Fatehabad</t>
  </si>
  <si>
    <t>GVH Fatehabd (Add.), FATEHABAD, Distt.Fatehabad</t>
  </si>
  <si>
    <t>GVH Badopal, FATEHABAD, Distt.Fatehabad</t>
  </si>
  <si>
    <t>GVH Hizrawan kalan, FATEHABAD, Distt.Fatehabad</t>
  </si>
  <si>
    <t>GVH Chuli Kalan, FATEHABAD, Distt.Fatehabad</t>
  </si>
  <si>
    <t>GVH Manawali, FATEHABAD, Distt.Fatehabad</t>
  </si>
  <si>
    <t>GVH Mehuwala, FATEHABAD, Distt.Fatehabad</t>
  </si>
  <si>
    <t>GVH Banawali, FATEHABAD, Distt.Fatehabad</t>
  </si>
  <si>
    <t>GVH Kukranwali, FATEHABAD, Distt.Fatehabad</t>
  </si>
  <si>
    <t>GVH Bodiwali (Add.), FATEHABAD, Distt.Fatehabad</t>
  </si>
  <si>
    <t>GVH Ahli Sadar, FATEHABAD, Distt.Fatehabad</t>
  </si>
  <si>
    <t>GVH Behbalpur, FATEHABAD, Distt.Fatehabad</t>
  </si>
  <si>
    <t>GVH Majra, FATEHABAD, Distt.Fatehabad</t>
  </si>
  <si>
    <t>GVH Jandli Khurd, FATEHABAD, Distt.Fatehabad</t>
  </si>
  <si>
    <t>GVH Gorkhpur, FATEHABAD, Distt.Fatehabad</t>
  </si>
  <si>
    <t>GVH Daiyer, FATEHABAD, Distt.Fatehabad</t>
  </si>
  <si>
    <t>GVH Thuian (Add.), FATEHABAD, Distt.Fatehabad</t>
  </si>
  <si>
    <t>GVH Bangoan, FATEHABAD, Distt.Fatehabad</t>
  </si>
  <si>
    <t>GVH Bigher (Add.), FATEHABAD, Distt.Fatehabad</t>
  </si>
  <si>
    <t>GVH Kajal Heri, FATEHABAD, Distt.Fatehabad</t>
  </si>
  <si>
    <t>GVH Khajuri jatti(Add.), FATEHABAD, Distt.Fatehabad</t>
  </si>
  <si>
    <t>GVH Ayalki, FATEHABAD, Distt.Fatehabad</t>
  </si>
  <si>
    <t>GVH Kherati Khera, FATEHABAD, Distt.Fatehabad</t>
  </si>
  <si>
    <t>GVH Bhodia Khera, FATEHABAD, Distt.Fatehabad</t>
  </si>
  <si>
    <t>GVH Bhattu kalan, FATEHABAD, Distt.Fatehabad</t>
  </si>
  <si>
    <t>GVH Pili Mandori (Add.), FATEHABAD, Distt.Fatehabad</t>
  </si>
  <si>
    <t>GVH TOHANA, TOHANA, Distt.Fatehabad</t>
  </si>
  <si>
    <t>GVH JAKHAL, TOHANA, Distt.Fatehabad</t>
  </si>
  <si>
    <t>GVH KULLAN, TOHANA, Distt.Fatehabad</t>
  </si>
  <si>
    <t>GVH AKANWALI, TOHANA, Distt.Fatehabad</t>
  </si>
  <si>
    <t>GVH JAMALPUR, TOHANA, Distt.Fatehabad</t>
  </si>
  <si>
    <t>GVH SAMAIN, TOHANA, Distt.Fatehabad</t>
  </si>
  <si>
    <t>GVH NANGLA, TOHANA, Distt.Fatehabad</t>
  </si>
  <si>
    <t>GVH DHANI SANCHLA, TOHANA, Distt.Fatehabad</t>
  </si>
  <si>
    <t>GVH BHIMAWALA, TOHANA, Distt.Fatehabad</t>
  </si>
  <si>
    <t>GVH PIRTHALA, TOHANA, Distt.Fatehabad</t>
  </si>
  <si>
    <t>GVH SANIANA, TOHANA, Distt.Fatehabad</t>
  </si>
  <si>
    <t>GVH Nangal, RATIA, Distt.Fatehabad</t>
  </si>
  <si>
    <t>GVH Ratia, RATIA, Distt.Fatehabad</t>
  </si>
  <si>
    <t>GVH Lali, RATIA, Distt.Fatehabad</t>
  </si>
  <si>
    <t>GVH Aherwan, RATIA, Distt.Fatehabad</t>
  </si>
  <si>
    <t>GVH Nagpur, RATIA, Distt.Fatehabad</t>
  </si>
  <si>
    <t>GVH Chemmo, RATIA, Distt.Fatehabad</t>
  </si>
  <si>
    <t>Official Address</t>
  </si>
  <si>
    <r>
      <t>12</t>
    </r>
    <r>
      <rPr>
        <vertAlign val="superscript"/>
        <sz val="11"/>
        <color indexed="10"/>
        <rFont val="Cambria"/>
        <family val="1"/>
      </rPr>
      <t>th</t>
    </r>
    <r>
      <rPr>
        <sz val="11"/>
        <color indexed="10"/>
        <rFont val="Cambria"/>
        <family val="1"/>
      </rPr>
      <t>,  B.VS and AH</t>
    </r>
  </si>
  <si>
    <r>
      <t>12</t>
    </r>
    <r>
      <rPr>
        <vertAlign val="superscript"/>
        <sz val="11"/>
        <color indexed="10"/>
        <rFont val="Cambria"/>
        <family val="1"/>
      </rPr>
      <t>th</t>
    </r>
    <r>
      <rPr>
        <sz val="11"/>
        <color indexed="10"/>
        <rFont val="Cambria"/>
        <family val="1"/>
      </rPr>
      <t>,  B.V.SC, AH,  M.V.SC</t>
    </r>
  </si>
  <si>
    <t>GVH Shekhupur Daroli, FATEHABAD, Distt.Fatehabad</t>
  </si>
  <si>
    <t xml:space="preserve">Gender (M/F) </t>
  </si>
  <si>
    <t>Social Stetus ISC/ST/ OBC/Gen)</t>
  </si>
  <si>
    <t>GVH Ahlisadar, Fatehabad, Distt.Fatehabad</t>
  </si>
  <si>
    <t>GVH Ayalki, Fatehabad, Distt.Fatehabad</t>
  </si>
  <si>
    <t>GVD Razabad, Fatehabad, Distt.Fatehabad</t>
  </si>
  <si>
    <t>GVD Chinder, Fatehabad, Distt.Fatehabad</t>
  </si>
  <si>
    <t>GVH Bahbalpur, Fatehabad, Distt.Fatehabad</t>
  </si>
  <si>
    <t>GVH Behbalpur, Fatehabad, Distt.Fatehabad</t>
  </si>
  <si>
    <t>GVH Bhuthan Kalan, Fatehabad, Distt.Fatehabad</t>
  </si>
  <si>
    <t>GVD Bhirdana, Fatehabad, Distt.Fatehabad</t>
  </si>
  <si>
    <t>GVH Bhodia Khera, Fatehabad, Distt.Fatehabad</t>
  </si>
  <si>
    <t>GVH Bigher , Fatehabad, Distt.Fatehabad</t>
  </si>
  <si>
    <t>GVH Dariyapur, Fatehabad, Distt.Fatehabad</t>
  </si>
  <si>
    <t>GVD Karnoli, Fatehabad, Distt.Fatehabad</t>
  </si>
  <si>
    <t>GVH Hizrawan Kalan, Fatehabad, Distt.Fatehabad</t>
  </si>
  <si>
    <t>GVD Hizrawan Khurd, Fatehabad, Distt.Fatehabad</t>
  </si>
  <si>
    <t>GVH Fatehabad, Fatehabad, Distt.Fatehabad</t>
  </si>
  <si>
    <t>GVD Fatehabad, Fatehabad, Distt.Fatehabad</t>
  </si>
  <si>
    <t>GVD Gaushala Fatehabad, Fatehabad, Distt.Fatehabad</t>
  </si>
  <si>
    <t>GVD Dhanger, Fatehabad, Distt.Fatehabad</t>
  </si>
  <si>
    <t>GVH kajal Heri, Fatehabad, Distt.Fatehabad</t>
  </si>
  <si>
    <t>GVD kumharia, Fatehabad, Distt.Fatehabad</t>
  </si>
  <si>
    <t>GVH khajuri Jatti, Fatehabad, Distt.Fatehabad</t>
  </si>
  <si>
    <t>GVD M.P. Rohi, Fatehabad, Distt.Fatehabad</t>
  </si>
  <si>
    <t>GVD Jhalian, Fatehabad, Distt.Fatehabad</t>
  </si>
  <si>
    <t>GVH Khirati Khera, Fatehabad, Distt.Fatehabad</t>
  </si>
  <si>
    <t>GVD Sahidawali , Fatehabad, Distt.Fatehabad</t>
  </si>
  <si>
    <t>GVH Khumber, Fatehabad, Distt.Fatehabad</t>
  </si>
  <si>
    <t>GVH Majra, Fatehabad, Distt.Fatehabad</t>
  </si>
  <si>
    <t>GVD Barsin, Fatehabad, Distt.Fatehabad</t>
  </si>
  <si>
    <t>GVH manawali, Fatehabad, Distt.Fatehabad</t>
  </si>
  <si>
    <t>GVH Noorki Ali, Fatehabad, Distt.Fatehabad</t>
  </si>
  <si>
    <t>GVD D. Chhatrian, Fatehabad, Distt.Fatehabad</t>
  </si>
  <si>
    <t>GVH Bhuna, Fatehabad, Distt.Fatehabad</t>
  </si>
  <si>
    <t>GVD Gaushala Bhuna, Fatehabad, Distt.Fatehabad</t>
  </si>
  <si>
    <t>GVD Sinthla, Fatehabad, Distt.Fatehabad</t>
  </si>
  <si>
    <t>GVD Dult, Fatehabad, Distt.Fatehabad</t>
  </si>
  <si>
    <t>GVD Dholu, Fatehabad, Distt.Fatehabad</t>
  </si>
  <si>
    <t>GVD Tibbi, Fatehabad, Distt.Fatehabad</t>
  </si>
  <si>
    <t>GVD Nadhori, Fatehabad, Distt.Fatehabad</t>
  </si>
  <si>
    <t>GVH Gorkhpur, Fatehabad, Distt.Fatehabad</t>
  </si>
  <si>
    <t>GVD Chaubara, Fatehabad, Distt.Fatehabad</t>
  </si>
  <si>
    <t>GVH Jandli Khurd, Fatehabad, Distt.Fatehabad</t>
  </si>
  <si>
    <t>GVH Lehrian, Fatehabad, Distt.Fatehabad</t>
  </si>
  <si>
    <t>GVD Digoh , Fatehabad, Distt.Fatehabad</t>
  </si>
  <si>
    <t>GVH Nehla, Fatehabad, Distt.Fatehabad</t>
  </si>
  <si>
    <t>GVD Baijlpur, Fatehabad, Distt.Fatehabad</t>
  </si>
  <si>
    <t>GVH Banawali, Fatehabad, Distt.Fatehabad</t>
  </si>
  <si>
    <t>GVD Dhand, Fatehabad, Distt.Fatehabad</t>
  </si>
  <si>
    <t>GVH Bhattu Kalan, Fatehabad, Distt.Fatehabad</t>
  </si>
  <si>
    <t>GVH Bodiwali, Fatehabad, Distt.Fatehabad</t>
  </si>
  <si>
    <t>GVD sarwarpur, Fatehabad, Distt.Fatehabad</t>
  </si>
  <si>
    <t>GVD Gillan Khera, Fatehabad, Distt.Fatehabad</t>
  </si>
  <si>
    <t>GVH Chuli Kalan, Fatehabad, Distt.Fatehabad</t>
  </si>
  <si>
    <t>GVH khabra kalan, Fatehabad, Distt.Fatehabad</t>
  </si>
  <si>
    <t>GVD Dhabi kalan, Fatehabad, Distt.Fatehabad</t>
  </si>
  <si>
    <t>GVH Kukranwali, Fatehabad, Distt.Fatehabad</t>
  </si>
  <si>
    <t>GVH Mehuwala, Fatehabad, Distt.Fatehabad</t>
  </si>
  <si>
    <t>GVD Banmandori, Fatehabad, Distt.Fatehabad</t>
  </si>
  <si>
    <t>GVH Shekupur, Fatehabad, Distt.Fatehabad</t>
  </si>
  <si>
    <t>GVD Kirdhan, Fatehabad, Distt.Fatehabad</t>
  </si>
  <si>
    <t>GVH Daiyer, Fatehabad, Distt.Fatehabad</t>
  </si>
  <si>
    <t>GVH Thuyan, Fatehabad, Distt.Fatehabad</t>
  </si>
  <si>
    <t>GVD jandwala Bagar, Fatehabad, Distt.Fatehabad</t>
  </si>
  <si>
    <t>GVD Rattakheda, TOHANA, Distt.Fatehabad</t>
  </si>
  <si>
    <t>GVD DHER, TOHANA, Distt.Fatehabad</t>
  </si>
  <si>
    <t>GVD RATTATHEY, TOHANA, Distt.Fatehabad</t>
  </si>
  <si>
    <t>GVD INDACHOI, TOHANA, Distt.Fatehabad</t>
  </si>
  <si>
    <t>GVD Rupanwali, TOHANA, Distt.Fatehabad</t>
  </si>
  <si>
    <t>GVD Chander Kalan, TOHANA, Distt.Fatehabad</t>
  </si>
  <si>
    <t>GVH Jamalpur, TOHANA, Distt.Fatehabad</t>
  </si>
  <si>
    <t>GVD NATHUWAL, TOHANA, Distt.Fatehabad</t>
  </si>
  <si>
    <t>GVD HAIDERWALA, TOHANA, Distt.Fatehabad</t>
  </si>
  <si>
    <t>GVD DAMKORA, TOHANA, Distt.Fatehabad</t>
  </si>
  <si>
    <t>GVD REHANWALI, TOHANA, Distt.Fatehabad</t>
  </si>
  <si>
    <t>GVD Chuharpaur, TOHANA, Distt.Fatehabad</t>
  </si>
  <si>
    <t>GVD MAMUPUR, TOHANA, Distt.Fatehabad</t>
  </si>
  <si>
    <t>GVH BHIMEWALA, TOHANA, Distt.Fatehabad</t>
  </si>
  <si>
    <t>GVD GAJUWALA, TOHANA, Distt.Fatehabad</t>
  </si>
  <si>
    <t>GVD HANSEWALA, TOHANA, Distt.Fatehabad</t>
  </si>
  <si>
    <t>GVH Kulan, TOHANA, Distt.Fatehabad</t>
  </si>
  <si>
    <t>GVD Manghera, TOHANA, Distt.Fatehabad</t>
  </si>
  <si>
    <t>GVD Nanheri, TOHANA, Distt.Fatehabad</t>
  </si>
  <si>
    <t>GVD Diwana, TOHANA, Distt.Fatehabad</t>
  </si>
  <si>
    <t>GVD Dharsul, TOHANA, Distt.Fatehabad</t>
  </si>
  <si>
    <t>GVD Rasulpur, TOHANA, Distt.Fatehabad</t>
  </si>
  <si>
    <t>GVH Dhani Sanchla, TOHANA, Distt.Fatehabad</t>
  </si>
  <si>
    <t>GVD Dhani Gopal, TOHANA, Distt.Fatehabad</t>
  </si>
  <si>
    <t>GVD Buwan, TOHANA, Distt.Fatehabad</t>
  </si>
  <si>
    <t>GVD Bosti, TOHANA, Distt.Fatehabad</t>
  </si>
  <si>
    <t>GVH Tohana, TOHANA, Distt.Fatehabad</t>
  </si>
  <si>
    <t>GVD Dangra, TOHANA, Distt.Fatehabad</t>
  </si>
  <si>
    <t>GVD TOHANA, TOHANA, Distt.Fatehabad</t>
  </si>
  <si>
    <t>GVD AMANI, TOHANA, Distt.Fatehabad</t>
  </si>
  <si>
    <t>GVD Kanheri, TOHANA, Distt.Fatehabad</t>
  </si>
  <si>
    <t>GVH Nangla, TOHANA, Distt.Fatehabad</t>
  </si>
  <si>
    <t>GVD FATEHPURI, TOHANA, Distt.Fatehabad</t>
  </si>
  <si>
    <t>GVD LALODA, TOHANA, Distt.Fatehabad</t>
  </si>
  <si>
    <t>GVD Nangli, TOHANA, Distt.Fatehabad</t>
  </si>
  <si>
    <t>GVD Sadanwas, TOHANA, Distt.Fatehabad</t>
  </si>
  <si>
    <t>GVH Jakhal, TOHANA, Distt.Fatehabad</t>
  </si>
  <si>
    <t>GVD Chandpura, TOHANA, Distt.Fatehabad</t>
  </si>
  <si>
    <t>GVD Sidhani, TOHANA, Distt.Fatehabad</t>
  </si>
  <si>
    <t>GVD Talwara, TOHANA, Distt.Fatehabad</t>
  </si>
  <si>
    <t>GVD Meond Kalan, TOHANA, Distt.Fatehabad</t>
  </si>
  <si>
    <t>GVH Saniyana, TOHANA, Distt.Fatehabad</t>
  </si>
  <si>
    <t>GVD Parta, TOHANA, Distt.Fatehabad</t>
  </si>
  <si>
    <t>GVD Gaushala,Ratia, Ratia, Distt.Fatehabad</t>
  </si>
  <si>
    <t>GVD Rattakhera, Ratia, Distt.Fatehabad</t>
  </si>
  <si>
    <t>GVD Alalwas, Ratia, Distt.Fatehabad</t>
  </si>
  <si>
    <t>GVD Sukhmanpur, Ratia, Distt.Fatehabad</t>
  </si>
  <si>
    <t>GVD M.P. Sotter, Ratia, Distt.Fatehabad</t>
  </si>
  <si>
    <t>GVD Khai, Ratia, Distt.Fatehabad</t>
  </si>
  <si>
    <t>GVD Ladhuwas, Ratia, Distt.Fatehabad</t>
  </si>
  <si>
    <t>GVD Rattangarh, Ratia, Distt.Fatehabad</t>
  </si>
  <si>
    <t>GVD Khunan, Ratia, Distt.Fatehabad</t>
  </si>
  <si>
    <t>GVH Nagpur</t>
  </si>
  <si>
    <t>GVH Lali</t>
  </si>
  <si>
    <t>GVH Lali, Ratia, Distt.Fatehabad</t>
  </si>
  <si>
    <t>GVH Nangal, Ratia, Distt.Fatehabad</t>
  </si>
  <si>
    <t>GVH Nagpur, Ratia, Distt.Fatehabad</t>
  </si>
  <si>
    <t>GVH Ratia</t>
  </si>
  <si>
    <t>GVH Ratia, Ratia, Distt.Fatehabad</t>
  </si>
  <si>
    <t>GVD Baliala, Ratia, Distt.Fatehabad</t>
  </si>
  <si>
    <t>GVD Bara, Ratia, Distt.Fatehabad</t>
  </si>
  <si>
    <t>GVD Kamana, Ratia, Distt.Fatehabad</t>
  </si>
  <si>
    <t>GVD Bhunderwas, Ratia, Distt.Fatehabad</t>
  </si>
  <si>
    <t>GVD Mehmra, Ratia, Distt.Fatehabad</t>
  </si>
  <si>
    <t>GVH Aherwan, Ratia, Distt.Fatehabad</t>
  </si>
  <si>
    <t>GVD Hasanga, Ratia, Distt.Fatehabad</t>
  </si>
  <si>
    <t>GVH Chemmo, Ratia, Distt.Fatehabad</t>
  </si>
  <si>
    <t>GVD Babanpur, Ratia, Distt.Fatehabad</t>
  </si>
  <si>
    <t>GVD ChandoKalan, Ratia, Distt.Fatehabad</t>
  </si>
  <si>
    <t>GVD Ajit nager, Ratia, Distt.Fatehabad</t>
  </si>
  <si>
    <t>GVD Haroli, Ratia, Distt.Fatehabad</t>
  </si>
  <si>
    <t>GVD Tamaspura, Ratia, Distt.Fatehabad</t>
  </si>
  <si>
    <t>Name</t>
  </si>
  <si>
    <t xml:space="preserve"> Ajay Verma</t>
  </si>
  <si>
    <t xml:space="preserve"> Sita Ram</t>
  </si>
  <si>
    <t xml:space="preserve"> Baljeet</t>
  </si>
  <si>
    <t xml:space="preserve"> Rakesh</t>
  </si>
  <si>
    <t xml:space="preserve"> Prithi Bana</t>
  </si>
  <si>
    <t xml:space="preserve"> Sandeep kumar</t>
  </si>
  <si>
    <t xml:space="preserve"> Vikram </t>
  </si>
  <si>
    <t xml:space="preserve"> Gulshan Kumar</t>
  </si>
  <si>
    <t xml:space="preserve"> Anand Sharma</t>
  </si>
  <si>
    <t xml:space="preserve"> Ravikant</t>
  </si>
  <si>
    <t xml:space="preserve"> Radheyshyam</t>
  </si>
  <si>
    <t xml:space="preserve"> Mahender </t>
  </si>
  <si>
    <t xml:space="preserve"> Dharmpal</t>
  </si>
  <si>
    <t xml:space="preserve"> Pushpdeep</t>
  </si>
  <si>
    <t xml:space="preserve"> Satbeer</t>
  </si>
  <si>
    <t xml:space="preserve"> Krishan </t>
  </si>
  <si>
    <t xml:space="preserve"> Parmanand</t>
  </si>
  <si>
    <t xml:space="preserve"> Rahul</t>
  </si>
  <si>
    <t xml:space="preserve"> Mohinder </t>
  </si>
  <si>
    <t xml:space="preserve"> Manoj Kumar</t>
  </si>
  <si>
    <t xml:space="preserve"> Bajrang </t>
  </si>
  <si>
    <t xml:space="preserve"> Jagat Singh</t>
  </si>
  <si>
    <t xml:space="preserve"> Bhajan Lal</t>
  </si>
  <si>
    <t xml:space="preserve"> Sandeep </t>
  </si>
  <si>
    <t xml:space="preserve"> Rohta Kumar</t>
  </si>
  <si>
    <t xml:space="preserve"> Parmjeet </t>
  </si>
  <si>
    <t xml:space="preserve"> Manjeet </t>
  </si>
  <si>
    <t xml:space="preserve"> Sanjeev </t>
  </si>
  <si>
    <t xml:space="preserve"> Tejpal</t>
  </si>
  <si>
    <t xml:space="preserve"> Ramphal</t>
  </si>
  <si>
    <t xml:space="preserve"> Ramswroop</t>
  </si>
  <si>
    <t xml:space="preserve"> Vinod</t>
  </si>
  <si>
    <t xml:space="preserve"> Rajesh</t>
  </si>
  <si>
    <t xml:space="preserve"> Balwant</t>
  </si>
  <si>
    <t xml:space="preserve"> Virender </t>
  </si>
  <si>
    <t xml:space="preserve"> Ritik</t>
  </si>
  <si>
    <t xml:space="preserve"> Krishan</t>
  </si>
  <si>
    <t xml:space="preserve"> Gopi Ram</t>
  </si>
  <si>
    <t xml:space="preserve"> Ram kumar</t>
  </si>
  <si>
    <t xml:space="preserve"> Jai Dyal Singh</t>
  </si>
  <si>
    <t xml:space="preserve"> Atma Ram</t>
  </si>
  <si>
    <t xml:space="preserve"> Sher singh</t>
  </si>
  <si>
    <t xml:space="preserve"> Subhash</t>
  </si>
  <si>
    <t xml:space="preserve"> Rameshwar Dass</t>
  </si>
  <si>
    <t xml:space="preserve"> Rajender </t>
  </si>
  <si>
    <t xml:space="preserve"> Pawan Goyal</t>
  </si>
  <si>
    <t xml:space="preserve"> Atam Parkash</t>
  </si>
  <si>
    <t xml:space="preserve"> Parmod</t>
  </si>
  <si>
    <t xml:space="preserve"> Ram chander</t>
  </si>
  <si>
    <t xml:space="preserve"> Sohan Sharma</t>
  </si>
  <si>
    <t xml:space="preserve"> Vinay</t>
  </si>
  <si>
    <t xml:space="preserve"> Vijay Kumar</t>
  </si>
  <si>
    <t xml:space="preserve"> Wazir Singh</t>
  </si>
  <si>
    <t xml:space="preserve"> Amit Kumar</t>
  </si>
  <si>
    <t xml:space="preserve"> Ravi Singh</t>
  </si>
  <si>
    <t xml:space="preserve"> Dharampal</t>
  </si>
  <si>
    <t xml:space="preserve"> Partap Singh</t>
  </si>
  <si>
    <t xml:space="preserve"> Kapil Kundu</t>
  </si>
  <si>
    <t xml:space="preserve"> Narsi Bhagat</t>
  </si>
  <si>
    <t xml:space="preserve"> Sunil Kumar</t>
  </si>
  <si>
    <t xml:space="preserve"> Mohit Sagu</t>
  </si>
  <si>
    <t xml:space="preserve"> Bhoop Singh</t>
  </si>
  <si>
    <t xml:space="preserve"> Krishan Kumar</t>
  </si>
  <si>
    <t xml:space="preserve"> Pardeep Kumar</t>
  </si>
  <si>
    <t xml:space="preserve"> Balraj Singh</t>
  </si>
  <si>
    <t xml:space="preserve"> Fauja Singh</t>
  </si>
  <si>
    <t xml:space="preserve"> Pawan Kumar</t>
  </si>
  <si>
    <t xml:space="preserve"> Randhir Singh</t>
  </si>
  <si>
    <t xml:space="preserve">  Ajit Sagu </t>
  </si>
  <si>
    <t xml:space="preserve"> SOMVIR </t>
  </si>
  <si>
    <t xml:space="preserve"> Shishpal</t>
  </si>
  <si>
    <t xml:space="preserve"> Sonu kumar</t>
  </si>
  <si>
    <t xml:space="preserve"> Surender Singh</t>
  </si>
  <si>
    <t xml:space="preserve"> Sumit</t>
  </si>
  <si>
    <t xml:space="preserve"> Kushal Kumar</t>
  </si>
  <si>
    <t xml:space="preserve"> Gulab Singh</t>
  </si>
  <si>
    <t xml:space="preserve"> Jagdi Kumar</t>
  </si>
  <si>
    <t xml:space="preserve"> NAVEEN SHARMA</t>
  </si>
  <si>
    <t xml:space="preserve"> Ravi Kumar</t>
  </si>
  <si>
    <t xml:space="preserve"> Chandi Ram</t>
  </si>
  <si>
    <t xml:space="preserve"> Tek Chand</t>
  </si>
  <si>
    <t xml:space="preserve"> Pardeep</t>
  </si>
  <si>
    <t xml:space="preserve"> Devender Singh</t>
  </si>
  <si>
    <t xml:space="preserve"> Sanjay Kumar</t>
  </si>
  <si>
    <t xml:space="preserve"> Balbir singh</t>
  </si>
  <si>
    <t xml:space="preserve"> Mainpal</t>
  </si>
  <si>
    <t xml:space="preserve"> Ranveer singh</t>
  </si>
  <si>
    <t xml:space="preserve"> Darshan Lal</t>
  </si>
  <si>
    <t xml:space="preserve"> Ajit Singh</t>
  </si>
  <si>
    <t xml:space="preserve"> Sachin Gill</t>
  </si>
  <si>
    <t xml:space="preserve"> Sandeep Jangra</t>
  </si>
  <si>
    <t xml:space="preserve"> Sushil Kumar</t>
  </si>
  <si>
    <t xml:space="preserve"> Deepak </t>
  </si>
  <si>
    <t xml:space="preserve"> Sanjay Godara</t>
  </si>
  <si>
    <t xml:space="preserve"> Pawan Sharma</t>
  </si>
  <si>
    <t xml:space="preserve"> Deepak Sagu</t>
  </si>
  <si>
    <t xml:space="preserve"> Vinod kumar</t>
  </si>
  <si>
    <t xml:space="preserve"> Raj Kumar</t>
  </si>
  <si>
    <t xml:space="preserve"> Baljeet singh</t>
  </si>
  <si>
    <t xml:space="preserve"> Hansraj</t>
  </si>
  <si>
    <t xml:space="preserve"> Banwari lal</t>
  </si>
  <si>
    <t xml:space="preserve"> Amit Bamnia</t>
  </si>
  <si>
    <t xml:space="preserve"> Mukesh </t>
  </si>
  <si>
    <t xml:space="preserve"> Naresh </t>
  </si>
  <si>
    <t xml:space="preserve"> Subhash chander</t>
  </si>
  <si>
    <t xml:space="preserve">Naresh </t>
  </si>
  <si>
    <t xml:space="preserve"> Subhash kumar</t>
  </si>
  <si>
    <t xml:space="preserve"> Ritesh kumar                       </t>
  </si>
  <si>
    <t xml:space="preserve"> Rajinder Singh</t>
  </si>
  <si>
    <t xml:space="preserve"> Ankush </t>
  </si>
  <si>
    <t xml:space="preserve"> Rakesh Kumar</t>
  </si>
  <si>
    <t xml:space="preserve"> Vikash Sagu</t>
  </si>
  <si>
    <t xml:space="preserve"> Naresh Gupta</t>
  </si>
  <si>
    <t xml:space="preserve"> Vinay Nain</t>
  </si>
  <si>
    <t xml:space="preserve"> Dinesh </t>
  </si>
  <si>
    <t xml:space="preserve"> Subhash Chander</t>
  </si>
  <si>
    <t>Dr Rajesh Beniwal FTB</t>
  </si>
  <si>
    <t>Dr Omparkash FTB</t>
  </si>
  <si>
    <t>Dr Rajesh Alhan FTB</t>
  </si>
  <si>
    <t>Dr Naveen Kataria FTB</t>
  </si>
  <si>
    <t>Dr Rajender FTB</t>
  </si>
  <si>
    <t>Dr Sanjeev Kumar Nain FTB</t>
  </si>
  <si>
    <t>Dr Vijay Kadian FTB</t>
  </si>
  <si>
    <t>Dr Vikrakjeet FTB</t>
  </si>
  <si>
    <t>Dr Jony Chawla FTB</t>
  </si>
  <si>
    <t>Dr Deepak FTB</t>
  </si>
  <si>
    <t>Dr Sunil Bishnoi FTB</t>
  </si>
  <si>
    <t>Dr Rohit FTB</t>
  </si>
  <si>
    <t>Dr Sumit Sardana FTB</t>
  </si>
  <si>
    <t>GVH S.P. Daroli</t>
  </si>
  <si>
    <t>GVH Chemmo</t>
  </si>
  <si>
    <t>GVH Aherwan</t>
  </si>
  <si>
    <t>GVH Khabra Kalan (Add.), FATEHABAD, Distt.Fatehabad</t>
  </si>
  <si>
    <t>GVH Khabra Kalan (Add.)</t>
  </si>
  <si>
    <t>GVD Bara</t>
  </si>
  <si>
    <t>GVD Kamana</t>
  </si>
  <si>
    <t>GVD Mehmra</t>
  </si>
  <si>
    <t>GVD Hasanga</t>
  </si>
  <si>
    <t>GVD Babanpur</t>
  </si>
  <si>
    <t>GVD ChandoKalan</t>
  </si>
  <si>
    <t>GVD Baliala</t>
  </si>
  <si>
    <t>GVD Ajit nager</t>
  </si>
  <si>
    <t>GVD Haroli</t>
  </si>
  <si>
    <t>GVD Tamaspura</t>
  </si>
  <si>
    <t>GVH Pili Mandori</t>
  </si>
  <si>
    <t>GVD Bhattu Khurd</t>
  </si>
  <si>
    <t>GVD Bhunderwas</t>
  </si>
  <si>
    <t xml:space="preserve">GVD Dhingsara </t>
  </si>
  <si>
    <t>GVD Hanspur</t>
  </si>
  <si>
    <t>Bangram43)</t>
  </si>
  <si>
    <t>Bhattu Khurd</t>
  </si>
  <si>
    <t xml:space="preserve">Dhingsara </t>
  </si>
  <si>
    <t>GVH Boadopal</t>
  </si>
  <si>
    <t>GVD SHAKKARPURA, TOHANA, Distt.Fatehabad</t>
  </si>
  <si>
    <t>GVD SIMBALWALA, TOHANA, Distt.Fatehabad</t>
  </si>
  <si>
    <t>GVD Gaushala Ratia</t>
  </si>
  <si>
    <t>GVH Boadopal, Fatehabad, Distt.Fatehabad</t>
  </si>
  <si>
    <t>Village name is Hijarwan khurd as per code</t>
  </si>
  <si>
    <t>Village name is Kani Kheri as per code</t>
  </si>
  <si>
    <t>Birdhana(139)</t>
  </si>
  <si>
    <t>Village not found</t>
  </si>
  <si>
    <t xml:space="preserve"> </t>
  </si>
  <si>
    <t>Sarvan Dass</t>
  </si>
  <si>
    <t>Vishal Chaudhary</t>
  </si>
  <si>
    <t>Jitender</t>
  </si>
  <si>
    <t>Ajit Singh</t>
  </si>
  <si>
    <t>19/10/1987</t>
  </si>
  <si>
    <t>30/9/1964</t>
  </si>
  <si>
    <t>18/10/1968</t>
  </si>
  <si>
    <t>31/3/1988</t>
  </si>
  <si>
    <t>29/5/1988</t>
  </si>
  <si>
    <t>26/4/2017</t>
  </si>
  <si>
    <t xml:space="preserve"> Kapil Sharma</t>
  </si>
  <si>
    <t>Haroli(104)</t>
  </si>
  <si>
    <t>Nathwan(161)</t>
  </si>
  <si>
    <t>Ganda (110)</t>
  </si>
  <si>
    <t>GVD tamaspura code is under haroli</t>
  </si>
  <si>
    <t>DHANI GOPAL/Khasa Pathanana(64</t>
  </si>
  <si>
    <t>GVH Bangaon</t>
  </si>
  <si>
    <t>Pili Mandori(14)</t>
  </si>
  <si>
    <t>Bhunderwas</t>
  </si>
  <si>
    <t>Hanspur</t>
  </si>
  <si>
    <t>Chandrawal</t>
  </si>
  <si>
    <t>GVD Ramsra</t>
  </si>
  <si>
    <t>Ramsra</t>
  </si>
  <si>
    <t>Sinthla/Bhuna(63)</t>
  </si>
  <si>
    <t>Swami Nagar /Matana(192)</t>
  </si>
  <si>
    <t>Salamkhera /Bangram(43)</t>
  </si>
  <si>
    <t>Haripur /Hijrawan Kalan(41</t>
  </si>
  <si>
    <t xml:space="preserve">Dhani Isher </t>
  </si>
  <si>
    <t>Dhani Taliwali(134)/Fatehabad (Rural)(134)</t>
  </si>
  <si>
    <t>GVH not created, due to village code mentioned many villages</t>
  </si>
  <si>
    <t>village code same Row No. 14,15</t>
  </si>
  <si>
    <t>village code same Row No. 23,24</t>
  </si>
  <si>
    <t>village code same Row No. 25,28</t>
  </si>
  <si>
    <t>village code same Row No. 33,34</t>
  </si>
  <si>
    <t>village code same Row No. 35,36</t>
  </si>
  <si>
    <t>village code same Row No. 48,53</t>
  </si>
  <si>
    <t>village code Row No. 49,52,54</t>
  </si>
  <si>
    <t>village code same Row No. 58,59</t>
  </si>
  <si>
    <t>village name same Row No. 60,61</t>
  </si>
  <si>
    <t>village name same Row No. 68,69</t>
  </si>
  <si>
    <t>Dhani Chananram/ Gilian Khera(37)</t>
  </si>
  <si>
    <t>Dhani Mehta</t>
  </si>
  <si>
    <t>village name same Row No. 121,122</t>
  </si>
  <si>
    <t>village name same Row No. 123,124</t>
  </si>
  <si>
    <t>village code same Row No. 127,128</t>
  </si>
  <si>
    <t>village code same Row No.186,187</t>
  </si>
  <si>
    <t>Asstt. Veterianarian</t>
  </si>
  <si>
    <t>Veterianarian</t>
  </si>
  <si>
    <t>F</t>
  </si>
  <si>
    <t>Dr Ravinder Bhambhu FTB V</t>
  </si>
  <si>
    <t>Dr Sumit kumar FTB V</t>
  </si>
  <si>
    <t>Dr Nain Pal FTB V</t>
  </si>
  <si>
    <t>Dr Mahender singh FTB V</t>
  </si>
  <si>
    <t>Dr Vijay singh FTB V</t>
  </si>
  <si>
    <t>Dr Raja Ram FTB V</t>
  </si>
  <si>
    <t>Dr Parmod Kumar FTB V</t>
  </si>
  <si>
    <t>Dr Rohit Kharb FTB V</t>
  </si>
  <si>
    <t>Dr Suman Bishnoi FTB V</t>
  </si>
  <si>
    <t>Dr Ramniwas FTB V</t>
  </si>
  <si>
    <t>Dr Neelam Rani FTB V</t>
  </si>
  <si>
    <t>Dr Sanjay Kumar FTB V</t>
  </si>
  <si>
    <t>Dr Madan pal FTB V</t>
  </si>
  <si>
    <t>Dr Parkash Chander FTB V</t>
  </si>
  <si>
    <t>Dr Suresh Kumar FTB V</t>
  </si>
  <si>
    <t>Dr Rajesh Malik FTB V</t>
  </si>
  <si>
    <t>Dr Vijay Kumar FTB V</t>
  </si>
  <si>
    <t>Dr Vikram Choudhary FTB V</t>
  </si>
  <si>
    <t>Dr Sanchit Verma FTB V</t>
  </si>
  <si>
    <t>Dr Sampat Singh FTB V</t>
  </si>
  <si>
    <t>Dr Hukma Ram kukna FTB V</t>
  </si>
  <si>
    <t>Dr Surender Kumar FTB V</t>
  </si>
  <si>
    <t>Dr Pardeep Kumar FTB V</t>
  </si>
  <si>
    <t>Dr Anshul FTB V</t>
  </si>
  <si>
    <t>Dr Jhamman Lal FTB V</t>
  </si>
  <si>
    <t>Dr Sachin FTB V</t>
  </si>
  <si>
    <t>Dr Man Mohan FTB V</t>
  </si>
  <si>
    <t>Dr Man mohan FTB V</t>
  </si>
  <si>
    <t>Dr Sumit Sardana FTB V</t>
  </si>
  <si>
    <t>Dr Rajesh Beniwal FTB V</t>
  </si>
  <si>
    <t>Dr Omparkash FTB V</t>
  </si>
  <si>
    <t>Dr Rajesh Alhan FTB V</t>
  </si>
  <si>
    <t>Dr Deepak FTB V</t>
  </si>
  <si>
    <t>Dr Naveen Kataria FTB V</t>
  </si>
  <si>
    <t>Dr Rajender FTB V</t>
  </si>
  <si>
    <t>Dr Sanjeev Kumar Nain FTB V</t>
  </si>
  <si>
    <t>Dr Vijay Kadian FTB V</t>
  </si>
  <si>
    <t>Dr Vikrakjeet FTB V</t>
  </si>
  <si>
    <t>Dr Jony Chawla FTB V</t>
  </si>
  <si>
    <t>Dr Sunil Bishnoi FTB V</t>
  </si>
  <si>
    <t>Dr Ravinder Taneja FTB V</t>
  </si>
  <si>
    <t>Dr Rohit FTB V</t>
  </si>
  <si>
    <t>Dr Ramesh FTB V</t>
  </si>
  <si>
    <t>vhkhuftb</t>
  </si>
  <si>
    <t>vhnehftb</t>
  </si>
  <si>
    <t>vhnooftb</t>
  </si>
  <si>
    <t>vhlehftb</t>
  </si>
  <si>
    <t>vhdarftb</t>
  </si>
  <si>
    <t>vhbhunaftb</t>
  </si>
  <si>
    <t>vhbhuftb</t>
  </si>
  <si>
    <t>vhfatftb</t>
  </si>
  <si>
    <t>vhbadftb</t>
  </si>
  <si>
    <t>vhhizftb</t>
  </si>
  <si>
    <t>vhchuftb</t>
  </si>
  <si>
    <t>vhkhabftb</t>
  </si>
  <si>
    <t>vhmanftb</t>
  </si>
  <si>
    <t>vhmehftb</t>
  </si>
  <si>
    <t>vhbanaftb</t>
  </si>
  <si>
    <t>vhkukftb</t>
  </si>
  <si>
    <t>vhbodftb</t>
  </si>
  <si>
    <t>vhahlftb</t>
  </si>
  <si>
    <t>vhbehftb</t>
  </si>
  <si>
    <t>vhsheftb</t>
  </si>
  <si>
    <t>vhmajftb</t>
  </si>
  <si>
    <t>vhjanftb</t>
  </si>
  <si>
    <t>vhgorftb</t>
  </si>
  <si>
    <t>vhdaiftb</t>
  </si>
  <si>
    <t>vhthuftb</t>
  </si>
  <si>
    <t>vhbangftb</t>
  </si>
  <si>
    <t>vhbigftb</t>
  </si>
  <si>
    <t>vhkajftb</t>
  </si>
  <si>
    <t>vhkhaftb</t>
  </si>
  <si>
    <t>vhayaftb</t>
  </si>
  <si>
    <t>vhkheftb</t>
  </si>
  <si>
    <t>vhbhoftb</t>
  </si>
  <si>
    <t>vhbhaftb</t>
  </si>
  <si>
    <t>vhpilftb</t>
  </si>
  <si>
    <t>vhtohftb</t>
  </si>
  <si>
    <t>vhjakftb</t>
  </si>
  <si>
    <t>vhkulftb</t>
  </si>
  <si>
    <t>vhakaftb</t>
  </si>
  <si>
    <t>vhjamftb</t>
  </si>
  <si>
    <t>vhsamftb</t>
  </si>
  <si>
    <t>vhnangftb</t>
  </si>
  <si>
    <t>vhdhaftb</t>
  </si>
  <si>
    <t>vhbhiftb</t>
  </si>
  <si>
    <t>vhpirftb</t>
  </si>
  <si>
    <t>vhsanftb</t>
  </si>
  <si>
    <t>vhcheftb</t>
  </si>
  <si>
    <t>vhlalftb</t>
  </si>
  <si>
    <t>vhaheftb</t>
  </si>
  <si>
    <t>vhnagftb</t>
  </si>
  <si>
    <t>vhratftb</t>
  </si>
  <si>
    <t>vhnanftb</t>
  </si>
  <si>
    <t>Reporting Veterianarian</t>
  </si>
  <si>
    <t>village code mentioned many villages</t>
  </si>
  <si>
    <t xml:space="preserve">Asstt. Veterianarian </t>
  </si>
  <si>
    <t xml:space="preserve">18.11.2018 </t>
  </si>
  <si>
    <t xml:space="preserve"> Ramandeep (Contructual)</t>
  </si>
  <si>
    <t xml:space="preserve">Asstt. Veterianarian  </t>
  </si>
  <si>
    <t>village code same Row No. 6,7,8</t>
  </si>
  <si>
    <t>village code same Row No. 40, 42, 45</t>
  </si>
  <si>
    <t>village code same Row No. 40, 42, 45, 47</t>
  </si>
  <si>
    <t xml:space="preserve"> 0607800388060440</t>
  </si>
  <si>
    <t>vhahlftb1</t>
  </si>
  <si>
    <t/>
  </si>
  <si>
    <t>vhayaftb1</t>
  </si>
  <si>
    <t>vdrazftb</t>
  </si>
  <si>
    <t>vhboadftb</t>
  </si>
  <si>
    <t>vdchiftb</t>
  </si>
  <si>
    <t>vhbahftb</t>
  </si>
  <si>
    <t>vdhansftb</t>
  </si>
  <si>
    <t>vhbhuftb1</t>
  </si>
  <si>
    <t>vdbhiftb</t>
  </si>
  <si>
    <t>vhbhoftb1</t>
  </si>
  <si>
    <t>vhbigftb1</t>
  </si>
  <si>
    <t>vhdarftb1</t>
  </si>
  <si>
    <t>vdkarftb</t>
  </si>
  <si>
    <t>vhhizftb1</t>
  </si>
  <si>
    <t>vdhizftb</t>
  </si>
  <si>
    <t>vhfatftb1</t>
  </si>
  <si>
    <t>vdfatftb</t>
  </si>
  <si>
    <t>vdgauftb</t>
  </si>
  <si>
    <t>vddhanftb</t>
  </si>
  <si>
    <t>vhkajftb1</t>
  </si>
  <si>
    <t>vdkumftb</t>
  </si>
  <si>
    <t>vhkhajftb1</t>
  </si>
  <si>
    <t>vdrohiftb</t>
  </si>
  <si>
    <t>vdjhaftb</t>
  </si>
  <si>
    <t>vhkhiftb1</t>
  </si>
  <si>
    <t>vdsahftb</t>
  </si>
  <si>
    <t>vhkhuftb1</t>
  </si>
  <si>
    <t>vhmajftb1</t>
  </si>
  <si>
    <t>vdbarsftb</t>
  </si>
  <si>
    <t>vhmanftb1</t>
  </si>
  <si>
    <t>vhnooftb1</t>
  </si>
  <si>
    <t>vdchhftb</t>
  </si>
  <si>
    <t>vhbhunaftb1</t>
  </si>
  <si>
    <t>vhbhunaftb2</t>
  </si>
  <si>
    <t>vdgausftb</t>
  </si>
  <si>
    <t>vdsinftb</t>
  </si>
  <si>
    <t>vddulftb</t>
  </si>
  <si>
    <t>vddhoftb</t>
  </si>
  <si>
    <t>vdtibftb</t>
  </si>
  <si>
    <t>vdnadftb</t>
  </si>
  <si>
    <t>vhgorftb1</t>
  </si>
  <si>
    <t>vdchauftb</t>
  </si>
  <si>
    <t>vhjanftb1</t>
  </si>
  <si>
    <t>vhlehftb1</t>
  </si>
  <si>
    <t>vddigftb</t>
  </si>
  <si>
    <t>vhnehftb1</t>
  </si>
  <si>
    <t>vdbaiftb</t>
  </si>
  <si>
    <t>vhbanftb1</t>
  </si>
  <si>
    <t>vddhandftb</t>
  </si>
  <si>
    <t>vhbhaftb1</t>
  </si>
  <si>
    <t>vhbodftb1</t>
  </si>
  <si>
    <t>vdsarftb</t>
  </si>
  <si>
    <t>vdgilftb</t>
  </si>
  <si>
    <t>vhchuftb1</t>
  </si>
  <si>
    <t>vhkhaftb1</t>
  </si>
  <si>
    <t>vddhabiftb</t>
  </si>
  <si>
    <t>vhkukftb1</t>
  </si>
  <si>
    <t>vhmehftb1</t>
  </si>
  <si>
    <t>vdbanftb</t>
  </si>
  <si>
    <t>vhsheftb1</t>
  </si>
  <si>
    <t>vdkirftb</t>
  </si>
  <si>
    <t>vhdaiftb1</t>
  </si>
  <si>
    <t>vhthuftb1</t>
  </si>
  <si>
    <t>vdjanftb</t>
  </si>
  <si>
    <t>vhpirftb1</t>
  </si>
  <si>
    <t>vdrtohnaftb</t>
  </si>
  <si>
    <t>vhakaftb1</t>
  </si>
  <si>
    <t>vddheftb</t>
  </si>
  <si>
    <t>vdshaftb</t>
  </si>
  <si>
    <t>vdrattaftb</t>
  </si>
  <si>
    <t>vdindftb</t>
  </si>
  <si>
    <t>vdrupftb</t>
  </si>
  <si>
    <t>vdchanftb</t>
  </si>
  <si>
    <t>vhjamftb1</t>
  </si>
  <si>
    <t>vdnatftb</t>
  </si>
  <si>
    <t>vdhaiftb</t>
  </si>
  <si>
    <t>vddamftb</t>
  </si>
  <si>
    <t>vdrehftb</t>
  </si>
  <si>
    <t>vdchuftb</t>
  </si>
  <si>
    <t>vdmamftb</t>
  </si>
  <si>
    <t>vdsimftb</t>
  </si>
  <si>
    <t>vhbhiftb1</t>
  </si>
  <si>
    <t>vdgajftb</t>
  </si>
  <si>
    <t>vdhanftb</t>
  </si>
  <si>
    <t>vhkulftb1</t>
  </si>
  <si>
    <t>vdmanftb</t>
  </si>
  <si>
    <t>vdnanhftb</t>
  </si>
  <si>
    <t>vddiwftb</t>
  </si>
  <si>
    <t>vddharftb</t>
  </si>
  <si>
    <t>vdrasftb</t>
  </si>
  <si>
    <t>vhdhaftb1</t>
  </si>
  <si>
    <t>vddgopftb</t>
  </si>
  <si>
    <t>vdbuwftb</t>
  </si>
  <si>
    <t>vdbosftb</t>
  </si>
  <si>
    <t>vhtohftb1</t>
  </si>
  <si>
    <t>vddanftb</t>
  </si>
  <si>
    <t>vdtohftb</t>
  </si>
  <si>
    <t>vdamaftb</t>
  </si>
  <si>
    <t>vhsamftb1</t>
  </si>
  <si>
    <t>vdkanftb</t>
  </si>
  <si>
    <t>vhnanftb1</t>
  </si>
  <si>
    <t>vdfateftb</t>
  </si>
  <si>
    <t>vdlalftb</t>
  </si>
  <si>
    <t>vdnanftb</t>
  </si>
  <si>
    <t>vdsadftb</t>
  </si>
  <si>
    <t>vhjakftb1</t>
  </si>
  <si>
    <t>vdchaftb</t>
  </si>
  <si>
    <t>vdsidftb</t>
  </si>
  <si>
    <t>vdtalftb</t>
  </si>
  <si>
    <t>vdmeoftb</t>
  </si>
  <si>
    <t>vhsanftb1</t>
  </si>
  <si>
    <t>vdparftb</t>
  </si>
  <si>
    <t>vhratftb1</t>
  </si>
  <si>
    <t>vhratftb2</t>
  </si>
  <si>
    <t>vdbaraftb</t>
  </si>
  <si>
    <t>vdkamftb</t>
  </si>
  <si>
    <t>vdbhuftb</t>
  </si>
  <si>
    <t>vdgratiaftb</t>
  </si>
  <si>
    <t>vdmehftb</t>
  </si>
  <si>
    <t>vhlalftb1</t>
  </si>
  <si>
    <t>vdratftb</t>
  </si>
  <si>
    <t>vdalaftb</t>
  </si>
  <si>
    <t>vhaheftb1</t>
  </si>
  <si>
    <t>vdsukftb</t>
  </si>
  <si>
    <t>vdhasftb</t>
  </si>
  <si>
    <t>vhcheftb1</t>
  </si>
  <si>
    <t>vdbabftb</t>
  </si>
  <si>
    <t>vdchandoftb</t>
  </si>
  <si>
    <t>vdmohftb</t>
  </si>
  <si>
    <t>vhnanrftb1</t>
  </si>
  <si>
    <t>vdbalftb</t>
  </si>
  <si>
    <t>vdkhaftb</t>
  </si>
  <si>
    <t>vdladftb</t>
  </si>
  <si>
    <t>vdrattftb</t>
  </si>
  <si>
    <t>vhnagftb1</t>
  </si>
  <si>
    <t>vdajiftb</t>
  </si>
  <si>
    <t>vdharftb</t>
  </si>
  <si>
    <t>vdtamftb</t>
  </si>
  <si>
    <t>vdkhuftb</t>
  </si>
  <si>
    <t>village code same Row No. 31,32,37</t>
  </si>
  <si>
    <t>village name same Row No. 107,108</t>
  </si>
  <si>
    <t>"Shahnal(126)   Split Vill.R[-23]C"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</si>
</sst>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[$-409]d\-mmm\-yy;@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mbria"/>
      <family val="1"/>
    </font>
    <font>
      <vertAlign val="superscript"/>
      <sz val="11"/>
      <color indexed="10"/>
      <name val="Cambria"/>
      <family val="1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Cambria"/>
      <family val="1"/>
      <scheme val="major"/>
    </font>
    <font>
      <u/>
      <sz val="11"/>
      <color rgb="FFFF0000"/>
      <name val="Cambria"/>
      <family val="1"/>
      <scheme val="major"/>
    </font>
    <font>
      <sz val="11"/>
      <color rgb="FFFF0000"/>
      <name val="Cambria"/>
      <family val="1"/>
    </font>
    <font>
      <sz val="14"/>
      <color rgb="FFFF0000"/>
      <name val="Arial"/>
      <family val="2"/>
    </font>
    <font>
      <sz val="10"/>
      <color rgb="FFFF0000"/>
      <name val="Cambria"/>
      <family val="1"/>
      <scheme val="major"/>
    </font>
    <font>
      <sz val="10"/>
      <color rgb="FFFF0000"/>
      <name val="Bookman Old Style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FF0000"/>
      <name val="Cambria"/>
      <family val="1"/>
      <scheme val="maj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0" fillId="3" borderId="0" xfId="0" applyFill="1"/>
    <xf numFmtId="0" fontId="13" fillId="0" borderId="1" xfId="0" applyFont="1" applyBorder="1"/>
    <xf numFmtId="0" fontId="13" fillId="0" borderId="1" xfId="0" applyFont="1" applyBorder="1" applyAlignment="1">
      <alignment horizontal="justify" vertical="center" wrapText="1"/>
    </xf>
    <xf numFmtId="0" fontId="14" fillId="0" borderId="1" xfId="2" applyFont="1" applyBorder="1" applyAlignment="1">
      <alignment horizontal="justify" vertical="center" wrapText="1"/>
    </xf>
    <xf numFmtId="0" fontId="13" fillId="0" borderId="1" xfId="2" applyFont="1" applyBorder="1" applyAlignment="1">
      <alignment horizontal="justify" vertical="center" wrapText="1"/>
    </xf>
    <xf numFmtId="0" fontId="11" fillId="0" borderId="0" xfId="0" applyFont="1"/>
    <xf numFmtId="0" fontId="13" fillId="0" borderId="1" xfId="0" applyFont="1" applyBorder="1" applyAlignment="1">
      <alignment horizontal="left"/>
    </xf>
    <xf numFmtId="0" fontId="14" fillId="0" borderId="1" xfId="2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justify" wrapText="1"/>
    </xf>
    <xf numFmtId="0" fontId="13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5" fillId="0" borderId="1" xfId="0" applyFont="1" applyBorder="1"/>
    <xf numFmtId="0" fontId="13" fillId="0" borderId="1" xfId="0" applyFont="1" applyFill="1" applyBorder="1"/>
    <xf numFmtId="0" fontId="14" fillId="0" borderId="1" xfId="2" applyFont="1" applyFill="1" applyBorder="1"/>
    <xf numFmtId="0" fontId="13" fillId="0" borderId="1" xfId="4" applyFont="1" applyBorder="1"/>
    <xf numFmtId="164" fontId="13" fillId="0" borderId="1" xfId="4" applyNumberFormat="1" applyFont="1" applyBorder="1" applyAlignment="1">
      <alignment horizontal="center"/>
    </xf>
    <xf numFmtId="0" fontId="13" fillId="0" borderId="1" xfId="4" applyFont="1" applyBorder="1" applyAlignment="1">
      <alignment horizontal="left"/>
    </xf>
    <xf numFmtId="0" fontId="14" fillId="0" borderId="1" xfId="2" applyFont="1" applyBorder="1" applyAlignment="1" applyProtection="1">
      <alignment horizontal="left" vertical="top"/>
    </xf>
    <xf numFmtId="14" fontId="13" fillId="0" borderId="1" xfId="4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2" applyFont="1" applyBorder="1" applyAlignment="1">
      <alignment horizontal="justify"/>
    </xf>
    <xf numFmtId="0" fontId="14" fillId="0" borderId="1" xfId="3" applyFont="1" applyBorder="1" applyAlignment="1" applyProtection="1">
      <alignment horizontal="left" vertical="top"/>
    </xf>
    <xf numFmtId="0" fontId="13" fillId="0" borderId="1" xfId="4" applyFont="1" applyBorder="1" applyAlignment="1">
      <alignment horizontal="left" vertical="center"/>
    </xf>
    <xf numFmtId="14" fontId="13" fillId="0" borderId="1" xfId="4" applyNumberFormat="1" applyFont="1" applyBorder="1" applyAlignment="1">
      <alignment horizontal="center" vertical="center"/>
    </xf>
    <xf numFmtId="0" fontId="14" fillId="0" borderId="1" xfId="3" applyFont="1" applyBorder="1" applyAlignment="1" applyProtection="1">
      <alignment horizontal="justify"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3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9" fillId="0" borderId="0" xfId="0" applyFont="1"/>
    <xf numFmtId="0" fontId="20" fillId="0" borderId="1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19" fillId="4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19" fillId="3" borderId="1" xfId="0" applyFont="1" applyFill="1" applyBorder="1"/>
    <xf numFmtId="0" fontId="19" fillId="3" borderId="2" xfId="0" applyFont="1" applyFill="1" applyBorder="1" applyAlignment="1">
      <alignment vertical="top"/>
    </xf>
    <xf numFmtId="0" fontId="19" fillId="3" borderId="1" xfId="0" applyFont="1" applyFill="1" applyBorder="1" applyAlignment="1">
      <alignment horizontal="left"/>
    </xf>
    <xf numFmtId="0" fontId="21" fillId="3" borderId="1" xfId="2" applyFont="1" applyFill="1" applyBorder="1" applyAlignment="1"/>
    <xf numFmtId="0" fontId="19" fillId="3" borderId="2" xfId="0" applyFont="1" applyFill="1" applyBorder="1" applyAlignment="1">
      <alignment horizontal="left" vertical="top"/>
    </xf>
    <xf numFmtId="0" fontId="19" fillId="3" borderId="3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 wrapText="1"/>
    </xf>
    <xf numFmtId="0" fontId="19" fillId="3" borderId="0" xfId="0" applyFont="1" applyFill="1"/>
    <xf numFmtId="0" fontId="19" fillId="3" borderId="1" xfId="0" applyFont="1" applyFill="1" applyBorder="1" applyAlignment="1">
      <alignment vertical="top"/>
    </xf>
    <xf numFmtId="0" fontId="21" fillId="3" borderId="1" xfId="2" applyFont="1" applyFill="1" applyBorder="1" applyAlignment="1">
      <alignment vertical="top"/>
    </xf>
    <xf numFmtId="0" fontId="19" fillId="3" borderId="4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vertical="top"/>
    </xf>
    <xf numFmtId="0" fontId="4" fillId="0" borderId="1" xfId="4" applyFont="1" applyBorder="1" applyAlignment="1">
      <alignment horizontal="left" vertical="center"/>
    </xf>
    <xf numFmtId="14" fontId="4" fillId="0" borderId="1" xfId="4" applyNumberFormat="1" applyFont="1" applyBorder="1" applyAlignment="1">
      <alignment horizontal="left" vertical="center"/>
    </xf>
    <xf numFmtId="0" fontId="21" fillId="0" borderId="1" xfId="3" applyFont="1" applyBorder="1" applyAlignment="1" applyProtection="1">
      <alignment horizontal="left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/>
    </xf>
    <xf numFmtId="0" fontId="21" fillId="0" borderId="1" xfId="2" applyFont="1" applyBorder="1" applyAlignment="1" applyProtection="1">
      <alignment horizontal="left" vertical="center"/>
    </xf>
    <xf numFmtId="0" fontId="19" fillId="0" borderId="1" xfId="0" applyFont="1" applyFill="1" applyBorder="1" applyAlignment="1">
      <alignment vertical="center"/>
    </xf>
    <xf numFmtId="0" fontId="21" fillId="0" borderId="1" xfId="3" applyFont="1" applyBorder="1" applyAlignment="1" applyProtection="1"/>
    <xf numFmtId="0" fontId="19" fillId="4" borderId="1" xfId="0" applyFont="1" applyFill="1" applyBorder="1" applyAlignment="1">
      <alignment horizontal="left" vertical="center" wrapText="1"/>
    </xf>
    <xf numFmtId="164" fontId="4" fillId="0" borderId="1" xfId="4" applyNumberFormat="1" applyFont="1" applyBorder="1" applyAlignment="1">
      <alignment horizontal="left" vertical="center"/>
    </xf>
    <xf numFmtId="0" fontId="4" fillId="0" borderId="1" xfId="4" applyFont="1" applyBorder="1" applyAlignment="1">
      <alignment vertical="center"/>
    </xf>
    <xf numFmtId="0" fontId="21" fillId="0" borderId="1" xfId="2" applyFont="1" applyBorder="1" applyAlignment="1">
      <alignment horizontal="left" vertical="center"/>
    </xf>
    <xf numFmtId="0" fontId="4" fillId="4" borderId="1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14" fontId="4" fillId="3" borderId="1" xfId="4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/>
    </xf>
    <xf numFmtId="0" fontId="4" fillId="3" borderId="4" xfId="4" applyFont="1" applyFill="1" applyBorder="1" applyAlignment="1">
      <alignment horizontal="left" vertical="center" wrapText="1"/>
    </xf>
    <xf numFmtId="0" fontId="4" fillId="3" borderId="2" xfId="4" applyFont="1" applyFill="1" applyBorder="1" applyAlignment="1">
      <alignment horizontal="left" vertical="center" wrapText="1"/>
    </xf>
    <xf numFmtId="0" fontId="4" fillId="3" borderId="3" xfId="4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1" xfId="3" applyFont="1" applyBorder="1" applyAlignment="1" applyProtection="1">
      <alignment horizontal="left"/>
    </xf>
    <xf numFmtId="0" fontId="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4" fillId="0" borderId="4" xfId="4" applyFont="1" applyBorder="1" applyAlignment="1">
      <alignment horizontal="left" vertical="center" wrapText="1"/>
    </xf>
    <xf numFmtId="0" fontId="4" fillId="0" borderId="3" xfId="4" applyFont="1" applyBorder="1" applyAlignment="1">
      <alignment horizontal="left" vertical="center" wrapText="1"/>
    </xf>
    <xf numFmtId="0" fontId="4" fillId="0" borderId="4" xfId="4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4" fillId="0" borderId="3" xfId="4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9" fillId="0" borderId="0" xfId="0" applyFont="1" applyAlignment="1"/>
    <xf numFmtId="0" fontId="19" fillId="4" borderId="1" xfId="0" applyFont="1" applyFill="1" applyBorder="1" applyAlignment="1">
      <alignment horizontal="left" vertical="top" wrapText="1"/>
    </xf>
    <xf numFmtId="0" fontId="0" fillId="4" borderId="0" xfId="0" applyFill="1"/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1" fillId="0" borderId="1" xfId="2" applyFont="1" applyBorder="1" applyAlignment="1">
      <alignment vertical="top"/>
    </xf>
    <xf numFmtId="0" fontId="19" fillId="0" borderId="1" xfId="0" applyFont="1" applyFill="1" applyBorder="1" applyAlignment="1">
      <alignment horizontal="left" vertical="top"/>
    </xf>
    <xf numFmtId="0" fontId="21" fillId="0" borderId="1" xfId="2" applyFont="1" applyFill="1" applyBorder="1" applyAlignment="1">
      <alignment vertical="top"/>
    </xf>
    <xf numFmtId="0" fontId="19" fillId="0" borderId="1" xfId="0" quotePrefix="1" applyFont="1" applyBorder="1" applyAlignment="1">
      <alignment vertical="top"/>
    </xf>
    <xf numFmtId="0" fontId="21" fillId="0" borderId="1" xfId="2" quotePrefix="1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9" fillId="3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23" fillId="4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9" fillId="0" borderId="0" xfId="0" applyFont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0" fontId="27" fillId="0" borderId="0" xfId="0" applyFont="1"/>
    <xf numFmtId="1" fontId="27" fillId="0" borderId="1" xfId="0" applyNumberFormat="1" applyFont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/>
    </xf>
    <xf numFmtId="0" fontId="28" fillId="0" borderId="1" xfId="2" applyFont="1" applyBorder="1" applyAlignment="1">
      <alignment vertical="top"/>
    </xf>
    <xf numFmtId="165" fontId="4" fillId="0" borderId="4" xfId="4" applyNumberFormat="1" applyFont="1" applyBorder="1" applyAlignment="1">
      <alignment horizontal="left" vertical="center"/>
    </xf>
    <xf numFmtId="165" fontId="21" fillId="0" borderId="4" xfId="3" applyNumberFormat="1" applyFont="1" applyBorder="1" applyAlignment="1" applyProtection="1">
      <alignment horizontal="left"/>
    </xf>
    <xf numFmtId="165" fontId="4" fillId="0" borderId="4" xfId="0" applyNumberFormat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left" vertical="center"/>
    </xf>
    <xf numFmtId="165" fontId="21" fillId="0" borderId="3" xfId="3" applyNumberFormat="1" applyFont="1" applyBorder="1" applyAlignment="1" applyProtection="1">
      <alignment horizontal="left"/>
    </xf>
    <xf numFmtId="165" fontId="4" fillId="0" borderId="3" xfId="0" applyNumberFormat="1" applyFont="1" applyBorder="1" applyAlignment="1">
      <alignment horizontal="left" vertical="center"/>
    </xf>
    <xf numFmtId="165" fontId="21" fillId="0" borderId="1" xfId="3" applyNumberFormat="1" applyFont="1" applyBorder="1" applyAlignment="1" applyProtection="1">
      <alignment horizontal="left"/>
    </xf>
    <xf numFmtId="165" fontId="4" fillId="0" borderId="1" xfId="0" applyNumberFormat="1" applyFont="1" applyBorder="1" applyAlignment="1">
      <alignment horizontal="left" vertical="center"/>
    </xf>
    <xf numFmtId="165" fontId="4" fillId="0" borderId="1" xfId="4" applyNumberFormat="1" applyFont="1" applyBorder="1" applyAlignment="1">
      <alignment horizontal="left" vertical="center"/>
    </xf>
    <xf numFmtId="165" fontId="4" fillId="0" borderId="2" xfId="4" applyNumberFormat="1" applyFont="1" applyBorder="1" applyAlignment="1">
      <alignment horizontal="left" vertical="center"/>
    </xf>
    <xf numFmtId="165" fontId="21" fillId="0" borderId="1" xfId="3" applyNumberFormat="1" applyFont="1" applyBorder="1" applyAlignment="1" applyProtection="1">
      <alignment horizontal="left" vertical="center"/>
    </xf>
    <xf numFmtId="165" fontId="19" fillId="0" borderId="1" xfId="0" applyNumberFormat="1" applyFont="1" applyBorder="1" applyAlignment="1">
      <alignment horizontal="left" vertical="center"/>
    </xf>
    <xf numFmtId="165" fontId="21" fillId="0" borderId="4" xfId="3" applyNumberFormat="1" applyFont="1" applyBorder="1" applyAlignment="1" applyProtection="1">
      <alignment horizontal="left" vertical="center"/>
    </xf>
    <xf numFmtId="165" fontId="21" fillId="0" borderId="2" xfId="3" applyNumberFormat="1" applyFont="1" applyBorder="1" applyAlignment="1" applyProtection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165" fontId="21" fillId="0" borderId="3" xfId="3" applyNumberFormat="1" applyFont="1" applyBorder="1" applyAlignment="1" applyProtection="1">
      <alignment horizontal="left" vertical="center"/>
    </xf>
    <xf numFmtId="165" fontId="21" fillId="0" borderId="4" xfId="3" applyNumberFormat="1" applyFont="1" applyBorder="1" applyAlignment="1" applyProtection="1">
      <alignment horizontal="left" wrapText="1"/>
    </xf>
    <xf numFmtId="165" fontId="21" fillId="0" borderId="3" xfId="3" applyNumberFormat="1" applyFont="1" applyBorder="1" applyAlignment="1" applyProtection="1">
      <alignment horizontal="left" wrapText="1"/>
    </xf>
    <xf numFmtId="165" fontId="21" fillId="0" borderId="2" xfId="3" applyNumberFormat="1" applyFont="1" applyBorder="1" applyAlignment="1" applyProtection="1">
      <alignment horizontal="left" wrapText="1"/>
    </xf>
    <xf numFmtId="165" fontId="21" fillId="0" borderId="4" xfId="3" applyNumberFormat="1" applyFont="1" applyBorder="1" applyAlignment="1" applyProtection="1">
      <alignment horizontal="left" vertical="center" wrapText="1"/>
    </xf>
    <xf numFmtId="165" fontId="21" fillId="0" borderId="2" xfId="3" applyNumberFormat="1" applyFont="1" applyBorder="1" applyAlignment="1" applyProtection="1">
      <alignment horizontal="left" vertical="center" wrapText="1"/>
    </xf>
    <xf numFmtId="165" fontId="21" fillId="0" borderId="3" xfId="3" applyNumberFormat="1" applyFont="1" applyBorder="1" applyAlignment="1" applyProtection="1">
      <alignment horizontal="left" vertical="center" wrapText="1"/>
    </xf>
    <xf numFmtId="165" fontId="4" fillId="0" borderId="1" xfId="4" applyNumberFormat="1" applyFont="1" applyBorder="1" applyAlignment="1">
      <alignment vertical="center"/>
    </xf>
    <xf numFmtId="165" fontId="19" fillId="0" borderId="4" xfId="0" applyNumberFormat="1" applyFont="1" applyBorder="1" applyAlignment="1">
      <alignment horizontal="left"/>
    </xf>
    <xf numFmtId="165" fontId="19" fillId="0" borderId="2" xfId="0" applyNumberFormat="1" applyFont="1" applyBorder="1" applyAlignment="1">
      <alignment horizontal="left"/>
    </xf>
    <xf numFmtId="165" fontId="19" fillId="0" borderId="3" xfId="0" applyNumberFormat="1" applyFont="1" applyBorder="1" applyAlignment="1">
      <alignment horizontal="left"/>
    </xf>
    <xf numFmtId="0" fontId="27" fillId="0" borderId="1" xfId="4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14" fontId="27" fillId="0" borderId="1" xfId="4" applyNumberFormat="1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0" fontId="28" fillId="0" borderId="1" xfId="3" applyFont="1" applyBorder="1" applyAlignment="1" applyProtection="1">
      <alignment horizontal="left" vertical="center"/>
    </xf>
    <xf numFmtId="0" fontId="27" fillId="0" borderId="1" xfId="4" applyFont="1" applyBorder="1" applyAlignment="1">
      <alignment horizontal="center" vertical="center"/>
    </xf>
    <xf numFmtId="0" fontId="27" fillId="0" borderId="1" xfId="4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/>
    </xf>
    <xf numFmtId="1" fontId="29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1" fontId="19" fillId="0" borderId="1" xfId="0" applyNumberFormat="1" applyFont="1" applyBorder="1" applyAlignment="1">
      <alignment horizontal="right"/>
    </xf>
    <xf numFmtId="0" fontId="23" fillId="4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0" fillId="0" borderId="1" xfId="0" applyFont="1" applyBorder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19" fillId="0" borderId="4" xfId="0" applyFont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165" fontId="19" fillId="0" borderId="4" xfId="0" applyNumberFormat="1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left" vertical="center"/>
    </xf>
    <xf numFmtId="165" fontId="19" fillId="0" borderId="3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19" fillId="3" borderId="0" xfId="0" applyFont="1" applyFill="1" applyAlignment="1">
      <alignment vertical="top"/>
    </xf>
    <xf numFmtId="0" fontId="19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1" fontId="19" fillId="3" borderId="1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1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9" fillId="3" borderId="0" xfId="0" applyFont="1" applyFill="1" applyAlignment="1">
      <alignment horizontal="center" vertical="top"/>
    </xf>
    <xf numFmtId="0" fontId="23" fillId="0" borderId="0" xfId="0" applyFont="1"/>
    <xf numFmtId="0" fontId="23" fillId="0" borderId="0" xfId="0" applyFont="1" applyAlignment="1">
      <alignment wrapText="1"/>
    </xf>
    <xf numFmtId="0" fontId="29" fillId="0" borderId="0" xfId="0" applyFont="1"/>
    <xf numFmtId="0" fontId="23" fillId="3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1" fontId="27" fillId="0" borderId="1" xfId="0" quotePrefix="1" applyNumberFormat="1" applyFont="1" applyBorder="1" applyAlignment="1">
      <alignment horizontal="left" vertical="top"/>
    </xf>
    <xf numFmtId="1" fontId="19" fillId="0" borderId="1" xfId="0" applyNumberFormat="1" applyFont="1" applyBorder="1" applyAlignment="1">
      <alignment vertical="center"/>
    </xf>
    <xf numFmtId="0" fontId="31" fillId="3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/>
    </xf>
    <xf numFmtId="0" fontId="32" fillId="5" borderId="1" xfId="0" applyFont="1" applyFill="1" applyBorder="1" applyAlignment="1">
      <alignment horizontal="justify" vertical="center" wrapText="1"/>
    </xf>
    <xf numFmtId="0" fontId="32" fillId="5" borderId="1" xfId="0" applyFont="1" applyFill="1" applyBorder="1"/>
    <xf numFmtId="0" fontId="32" fillId="5" borderId="1" xfId="4" applyFont="1" applyFill="1" applyBorder="1"/>
    <xf numFmtId="0" fontId="13" fillId="5" borderId="1" xfId="4" applyFont="1" applyFill="1" applyBorder="1" applyAlignment="1">
      <alignment horizontal="left"/>
    </xf>
    <xf numFmtId="0" fontId="13" fillId="5" borderId="1" xfId="4" applyFont="1" applyFill="1" applyBorder="1" applyAlignment="1">
      <alignment horizontal="left" vertical="center"/>
    </xf>
    <xf numFmtId="0" fontId="32" fillId="5" borderId="1" xfId="4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/>
    </xf>
    <xf numFmtId="0" fontId="19" fillId="5" borderId="3" xfId="0" applyFont="1" applyFill="1" applyBorder="1" applyAlignment="1">
      <alignment horizontal="left" vertical="top"/>
    </xf>
    <xf numFmtId="0" fontId="19" fillId="5" borderId="3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23" fillId="5" borderId="1" xfId="0" applyFont="1" applyFill="1" applyBorder="1" applyAlignment="1">
      <alignment horizontal="left" vertical="center" wrapText="1"/>
    </xf>
    <xf numFmtId="0" fontId="33" fillId="5" borderId="1" xfId="0" applyFont="1" applyFill="1" applyBorder="1"/>
    <xf numFmtId="0" fontId="29" fillId="0" borderId="1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/>
    </xf>
    <xf numFmtId="0" fontId="4" fillId="5" borderId="1" xfId="4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/>
    </xf>
    <xf numFmtId="0" fontId="4" fillId="5" borderId="1" xfId="4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4" applyNumberFormat="1" applyFont="1" applyBorder="1" applyAlignment="1">
      <alignment horizontal="left" vertical="center"/>
    </xf>
    <xf numFmtId="0" fontId="22" fillId="5" borderId="4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4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/>
    </xf>
    <xf numFmtId="0" fontId="19" fillId="0" borderId="4" xfId="0" applyFont="1" applyFill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9" fillId="0" borderId="3" xfId="0" applyFont="1" applyFill="1" applyBorder="1" applyAlignment="1">
      <alignment vertical="top"/>
    </xf>
    <xf numFmtId="0" fontId="19" fillId="5" borderId="4" xfId="0" applyFont="1" applyFill="1" applyBorder="1" applyAlignment="1">
      <alignment horizontal="left" vertical="top"/>
    </xf>
    <xf numFmtId="0" fontId="19" fillId="5" borderId="2" xfId="0" applyFont="1" applyFill="1" applyBorder="1" applyAlignment="1">
      <alignment horizontal="left" vertical="top"/>
    </xf>
    <xf numFmtId="0" fontId="19" fillId="5" borderId="3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vertical="top"/>
    </xf>
    <xf numFmtId="0" fontId="19" fillId="0" borderId="2" xfId="0" quotePrefix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165" fontId="19" fillId="0" borderId="4" xfId="0" applyNumberFormat="1" applyFont="1" applyBorder="1" applyAlignment="1">
      <alignment vertical="center"/>
    </xf>
    <xf numFmtId="165" fontId="19" fillId="0" borderId="2" xfId="0" applyNumberFormat="1" applyFont="1" applyBorder="1" applyAlignment="1">
      <alignment vertical="center"/>
    </xf>
    <xf numFmtId="165" fontId="19" fillId="0" borderId="3" xfId="0" applyNumberFormat="1" applyFont="1" applyBorder="1" applyAlignment="1">
      <alignment vertical="center"/>
    </xf>
    <xf numFmtId="165" fontId="4" fillId="0" borderId="4" xfId="4" applyNumberFormat="1" applyFont="1" applyBorder="1" applyAlignment="1">
      <alignment horizontal="left" vertical="center"/>
    </xf>
    <xf numFmtId="165" fontId="4" fillId="0" borderId="2" xfId="4" applyNumberFormat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left" vertical="center"/>
    </xf>
    <xf numFmtId="165" fontId="4" fillId="0" borderId="4" xfId="4" applyNumberFormat="1" applyFont="1" applyFill="1" applyBorder="1" applyAlignment="1">
      <alignment vertical="center"/>
    </xf>
    <xf numFmtId="165" fontId="4" fillId="0" borderId="2" xfId="4" applyNumberFormat="1" applyFont="1" applyFill="1" applyBorder="1" applyAlignment="1">
      <alignment vertical="center"/>
    </xf>
    <xf numFmtId="165" fontId="4" fillId="0" borderId="3" xfId="4" applyNumberFormat="1" applyFont="1" applyFill="1" applyBorder="1" applyAlignment="1">
      <alignment vertical="center"/>
    </xf>
    <xf numFmtId="165" fontId="4" fillId="0" borderId="4" xfId="4" applyNumberFormat="1" applyFont="1" applyBorder="1" applyAlignment="1">
      <alignment vertical="center"/>
    </xf>
    <xf numFmtId="165" fontId="4" fillId="0" borderId="3" xfId="4" applyNumberFormat="1" applyFont="1" applyBorder="1" applyAlignment="1">
      <alignment vertical="center"/>
    </xf>
    <xf numFmtId="165" fontId="4" fillId="0" borderId="2" xfId="4" applyNumberFormat="1" applyFont="1" applyBorder="1" applyAlignment="1">
      <alignment vertical="center"/>
    </xf>
    <xf numFmtId="165" fontId="19" fillId="0" borderId="4" xfId="0" applyNumberFormat="1" applyFont="1" applyBorder="1" applyAlignment="1">
      <alignment horizontal="left" vertical="center"/>
    </xf>
    <xf numFmtId="165" fontId="19" fillId="0" borderId="2" xfId="0" applyNumberFormat="1" applyFont="1" applyBorder="1" applyAlignment="1">
      <alignment horizontal="left" vertical="center"/>
    </xf>
    <xf numFmtId="165" fontId="19" fillId="0" borderId="3" xfId="0" applyNumberFormat="1" applyFont="1" applyBorder="1" applyAlignment="1">
      <alignment horizontal="left" vertical="center"/>
    </xf>
    <xf numFmtId="165" fontId="4" fillId="0" borderId="4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5" borderId="4" xfId="4" applyFont="1" applyFill="1" applyBorder="1" applyAlignment="1">
      <alignment horizontal="left" vertical="center"/>
    </xf>
    <xf numFmtId="0" fontId="4" fillId="5" borderId="3" xfId="4" applyFont="1" applyFill="1" applyBorder="1" applyAlignment="1">
      <alignment horizontal="left" vertical="center"/>
    </xf>
    <xf numFmtId="0" fontId="4" fillId="0" borderId="4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0" fontId="4" fillId="0" borderId="4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0" fontId="4" fillId="5" borderId="2" xfId="4" applyFont="1" applyFill="1" applyBorder="1" applyAlignment="1">
      <alignment horizontal="left" vertical="center"/>
    </xf>
    <xf numFmtId="0" fontId="4" fillId="0" borderId="2" xfId="4" applyFont="1" applyBorder="1" applyAlignment="1">
      <alignment horizontal="left"/>
    </xf>
    <xf numFmtId="0" fontId="19" fillId="5" borderId="4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4" xfId="4" applyNumberFormat="1" applyFont="1" applyBorder="1" applyAlignment="1">
      <alignment horizontal="left" vertical="center"/>
    </xf>
    <xf numFmtId="0" fontId="4" fillId="0" borderId="3" xfId="4" applyNumberFormat="1" applyFont="1" applyBorder="1" applyAlignment="1">
      <alignment horizontal="left" vertical="center"/>
    </xf>
    <xf numFmtId="0" fontId="19" fillId="0" borderId="4" xfId="0" applyNumberFormat="1" applyFont="1" applyBorder="1" applyAlignment="1">
      <alignment horizontal="left" vertical="center"/>
    </xf>
    <xf numFmtId="0" fontId="19" fillId="0" borderId="3" xfId="0" applyNumberFormat="1" applyFont="1" applyBorder="1" applyAlignment="1">
      <alignment horizontal="left" vertical="center"/>
    </xf>
    <xf numFmtId="0" fontId="4" fillId="0" borderId="2" xfId="4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 vertical="center" wrapText="1"/>
    </xf>
    <xf numFmtId="0" fontId="4" fillId="3" borderId="4" xfId="4" applyFont="1" applyFill="1" applyBorder="1" applyAlignment="1">
      <alignment horizontal="left" vertical="center"/>
    </xf>
    <xf numFmtId="0" fontId="4" fillId="3" borderId="2" xfId="4" applyFont="1" applyFill="1" applyBorder="1" applyAlignment="1">
      <alignment horizontal="left" vertical="center"/>
    </xf>
    <xf numFmtId="0" fontId="4" fillId="3" borderId="3" xfId="4" applyFont="1" applyFill="1" applyBorder="1" applyAlignment="1">
      <alignment horizontal="left" vertical="center"/>
    </xf>
    <xf numFmtId="14" fontId="4" fillId="3" borderId="4" xfId="4" applyNumberFormat="1" applyFont="1" applyFill="1" applyBorder="1" applyAlignment="1">
      <alignment horizontal="left" vertical="center"/>
    </xf>
    <xf numFmtId="14" fontId="4" fillId="3" borderId="2" xfId="4" applyNumberFormat="1" applyFont="1" applyFill="1" applyBorder="1" applyAlignment="1">
      <alignment horizontal="left" vertical="center"/>
    </xf>
    <xf numFmtId="14" fontId="4" fillId="3" borderId="3" xfId="4" applyNumberFormat="1" applyFont="1" applyFill="1" applyBorder="1" applyAlignment="1">
      <alignment horizontal="left" vertical="center"/>
    </xf>
    <xf numFmtId="0" fontId="4" fillId="3" borderId="4" xfId="4" applyFont="1" applyFill="1" applyBorder="1" applyAlignment="1">
      <alignment horizontal="left"/>
    </xf>
    <xf numFmtId="0" fontId="4" fillId="3" borderId="2" xfId="4" applyFont="1" applyFill="1" applyBorder="1" applyAlignment="1">
      <alignment horizontal="left"/>
    </xf>
    <xf numFmtId="0" fontId="4" fillId="3" borderId="3" xfId="4" applyFont="1" applyFill="1" applyBorder="1" applyAlignment="1">
      <alignment horizontal="left"/>
    </xf>
    <xf numFmtId="0" fontId="4" fillId="3" borderId="4" xfId="4" applyFont="1" applyFill="1" applyBorder="1" applyAlignment="1">
      <alignment vertical="center"/>
    </xf>
    <xf numFmtId="0" fontId="4" fillId="3" borderId="2" xfId="4" applyFont="1" applyFill="1" applyBorder="1" applyAlignment="1">
      <alignment vertical="center"/>
    </xf>
    <xf numFmtId="0" fontId="4" fillId="3" borderId="3" xfId="4" applyFont="1" applyFill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4" fontId="4" fillId="0" borderId="4" xfId="4" applyNumberFormat="1" applyFont="1" applyBorder="1" applyAlignment="1">
      <alignment horizontal="left" vertical="center"/>
    </xf>
    <xf numFmtId="14" fontId="4" fillId="0" borderId="3" xfId="4" applyNumberFormat="1" applyFont="1" applyBorder="1" applyAlignment="1">
      <alignment horizontal="left" vertical="center"/>
    </xf>
    <xf numFmtId="0" fontId="25" fillId="0" borderId="3" xfId="0" applyFont="1" applyBorder="1" applyAlignment="1">
      <alignment horizontal="left" vertical="top"/>
    </xf>
    <xf numFmtId="0" fontId="21" fillId="0" borderId="4" xfId="2" applyFont="1" applyBorder="1" applyAlignment="1">
      <alignment vertical="top"/>
    </xf>
    <xf numFmtId="0" fontId="21" fillId="0" borderId="3" xfId="2" applyFont="1" applyBorder="1" applyAlignment="1">
      <alignment vertical="top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1" fillId="0" borderId="4" xfId="2" applyFont="1" applyFill="1" applyBorder="1" applyAlignment="1">
      <alignment vertical="top"/>
    </xf>
    <xf numFmtId="0" fontId="21" fillId="0" borderId="2" xfId="2" applyFont="1" applyFill="1" applyBorder="1" applyAlignment="1">
      <alignment vertical="top"/>
    </xf>
    <xf numFmtId="0" fontId="21" fillId="0" borderId="3" xfId="2" applyFont="1" applyFill="1" applyBorder="1" applyAlignment="1">
      <alignment vertical="top"/>
    </xf>
    <xf numFmtId="0" fontId="21" fillId="0" borderId="2" xfId="2" applyFont="1" applyBorder="1" applyAlignment="1">
      <alignment vertical="top"/>
    </xf>
    <xf numFmtId="0" fontId="19" fillId="0" borderId="4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21" fillId="0" borderId="12" xfId="2" applyFont="1" applyBorder="1" applyAlignment="1">
      <alignment vertical="top"/>
    </xf>
    <xf numFmtId="0" fontId="21" fillId="0" borderId="15" xfId="2" applyFont="1" applyBorder="1" applyAlignment="1">
      <alignment vertical="top"/>
    </xf>
    <xf numFmtId="0" fontId="21" fillId="0" borderId="13" xfId="2" applyFont="1" applyBorder="1" applyAlignment="1">
      <alignment vertical="top"/>
    </xf>
    <xf numFmtId="0" fontId="26" fillId="4" borderId="3" xfId="0" applyFont="1" applyFill="1" applyBorder="1" applyAlignment="1">
      <alignment horizontal="left" vertical="top"/>
    </xf>
    <xf numFmtId="0" fontId="21" fillId="0" borderId="4" xfId="2" applyFont="1" applyBorder="1" applyAlignment="1">
      <alignment vertical="top" wrapText="1"/>
    </xf>
    <xf numFmtId="0" fontId="21" fillId="0" borderId="3" xfId="2" applyFont="1" applyBorder="1" applyAlignment="1">
      <alignment vertical="top" wrapText="1"/>
    </xf>
    <xf numFmtId="0" fontId="21" fillId="0" borderId="4" xfId="2" quotePrefix="1" applyFont="1" applyBorder="1" applyAlignment="1">
      <alignment vertical="top"/>
    </xf>
    <xf numFmtId="0" fontId="21" fillId="0" borderId="3" xfId="2" quotePrefix="1" applyFont="1" applyBorder="1" applyAlignment="1">
      <alignment vertical="top"/>
    </xf>
    <xf numFmtId="0" fontId="27" fillId="0" borderId="4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7" fillId="5" borderId="4" xfId="0" applyFont="1" applyFill="1" applyBorder="1" applyAlignment="1">
      <alignment horizontal="left" vertical="top"/>
    </xf>
    <xf numFmtId="0" fontId="27" fillId="5" borderId="2" xfId="0" applyFont="1" applyFill="1" applyBorder="1" applyAlignment="1">
      <alignment horizontal="left" vertical="top"/>
    </xf>
    <xf numFmtId="0" fontId="27" fillId="5" borderId="3" xfId="0" applyFont="1" applyFill="1" applyBorder="1" applyAlignment="1">
      <alignment horizontal="left" vertical="top"/>
    </xf>
    <xf numFmtId="0" fontId="27" fillId="0" borderId="4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28" fillId="0" borderId="4" xfId="2" applyFont="1" applyBorder="1" applyAlignment="1">
      <alignment vertical="top"/>
    </xf>
    <xf numFmtId="0" fontId="28" fillId="0" borderId="2" xfId="2" applyFont="1" applyBorder="1" applyAlignment="1">
      <alignment vertical="top"/>
    </xf>
    <xf numFmtId="0" fontId="28" fillId="0" borderId="3" xfId="2" applyFont="1" applyBorder="1" applyAlignment="1">
      <alignment vertical="top"/>
    </xf>
    <xf numFmtId="0" fontId="27" fillId="0" borderId="4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vertical="top"/>
    </xf>
    <xf numFmtId="0" fontId="27" fillId="0" borderId="2" xfId="0" applyFont="1" applyBorder="1" applyAlignment="1">
      <alignment vertical="top"/>
    </xf>
    <xf numFmtId="0" fontId="27" fillId="0" borderId="3" xfId="0" applyFont="1" applyBorder="1" applyAlignment="1">
      <alignment vertical="top"/>
    </xf>
    <xf numFmtId="12" fontId="27" fillId="0" borderId="4" xfId="0" applyNumberFormat="1" applyFont="1" applyBorder="1" applyAlignment="1">
      <alignment horizontal="left" vertical="top" wrapText="1"/>
    </xf>
    <xf numFmtId="12" fontId="27" fillId="0" borderId="2" xfId="0" applyNumberFormat="1" applyFont="1" applyBorder="1" applyAlignment="1">
      <alignment horizontal="left" vertical="top" wrapText="1"/>
    </xf>
    <xf numFmtId="12" fontId="27" fillId="0" borderId="3" xfId="0" applyNumberFormat="1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8" fillId="0" borderId="4" xfId="2" applyFont="1" applyBorder="1" applyAlignment="1">
      <alignment vertical="top" wrapText="1"/>
    </xf>
    <xf numFmtId="0" fontId="28" fillId="0" borderId="2" xfId="2" applyFont="1" applyBorder="1" applyAlignment="1">
      <alignment vertical="top" wrapText="1"/>
    </xf>
    <xf numFmtId="0" fontId="28" fillId="0" borderId="3" xfId="2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2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1" fillId="0" borderId="4" xfId="2" quotePrefix="1" applyFont="1" applyFill="1" applyBorder="1" applyAlignment="1"/>
    <xf numFmtId="0" fontId="21" fillId="0" borderId="2" xfId="2" quotePrefix="1" applyFont="1" applyFill="1" applyBorder="1" applyAlignment="1"/>
    <xf numFmtId="0" fontId="21" fillId="0" borderId="3" xfId="2" quotePrefix="1" applyFont="1" applyFill="1" applyBorder="1" applyAlignment="1"/>
    <xf numFmtId="0" fontId="25" fillId="0" borderId="1" xfId="0" applyFont="1" applyBorder="1" applyAlignment="1">
      <alignment horizontal="left" vertical="top"/>
    </xf>
    <xf numFmtId="0" fontId="25" fillId="0" borderId="4" xfId="0" applyFont="1" applyBorder="1" applyAlignment="1">
      <alignment vertical="top"/>
    </xf>
    <xf numFmtId="0" fontId="25" fillId="0" borderId="3" xfId="0" applyFont="1" applyBorder="1" applyAlignment="1">
      <alignment vertical="top"/>
    </xf>
    <xf numFmtId="0" fontId="19" fillId="4" borderId="4" xfId="0" applyFont="1" applyFill="1" applyBorder="1" applyAlignment="1">
      <alignment vertical="top"/>
    </xf>
    <xf numFmtId="0" fontId="19" fillId="4" borderId="3" xfId="0" applyFont="1" applyFill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33" fillId="0" borderId="4" xfId="0" applyFont="1" applyBorder="1" applyAlignment="1">
      <alignment horizontal="justify" vertical="top" wrapText="1"/>
    </xf>
    <xf numFmtId="0" fontId="33" fillId="0" borderId="3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</cellXfs>
  <cellStyles count="5">
    <cellStyle name="Good" xfId="1" builtinId="26"/>
    <cellStyle name="Hyperlink" xfId="2" builtinId="8"/>
    <cellStyle name="Hyperlink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itkumar04061980@gmail.com" TargetMode="External"/><Relationship Id="rId21" Type="http://schemas.openxmlformats.org/officeDocument/2006/relationships/hyperlink" Target="mailto:ctek269@gmail.com" TargetMode="External"/><Relationship Id="rId34" Type="http://schemas.openxmlformats.org/officeDocument/2006/relationships/hyperlink" Target="mailto:singhbalraj1965@gmail.com" TargetMode="External"/><Relationship Id="rId42" Type="http://schemas.openxmlformats.org/officeDocument/2006/relationships/hyperlink" Target="mailto:naindineshkumar4@gmail.com" TargetMode="External"/><Relationship Id="rId47" Type="http://schemas.openxmlformats.org/officeDocument/2006/relationships/hyperlink" Target="mailto:sitaram.sahratia123@gmail.com" TargetMode="External"/><Relationship Id="rId50" Type="http://schemas.openxmlformats.org/officeDocument/2006/relationships/hyperlink" Target="mailto:rakeshsardiwal40@gmail.com'" TargetMode="External"/><Relationship Id="rId55" Type="http://schemas.openxmlformats.org/officeDocument/2006/relationships/hyperlink" Target="mailto:sandeepatwal7@gmail.Com" TargetMode="External"/><Relationship Id="rId63" Type="http://schemas.openxmlformats.org/officeDocument/2006/relationships/hyperlink" Target="mailto:subh98130@gmail.com" TargetMode="External"/><Relationship Id="rId68" Type="http://schemas.openxmlformats.org/officeDocument/2006/relationships/hyperlink" Target="mailto:shershingbishnoi01@gmail.com" TargetMode="External"/><Relationship Id="rId76" Type="http://schemas.openxmlformats.org/officeDocument/2006/relationships/hyperlink" Target="mailto:ramsarupkarela@gmail.com" TargetMode="External"/><Relationship Id="rId84" Type="http://schemas.openxmlformats.org/officeDocument/2006/relationships/hyperlink" Target="mailto:rahulbishnoi0024@gmail.com" TargetMode="External"/><Relationship Id="rId89" Type="http://schemas.openxmlformats.org/officeDocument/2006/relationships/hyperlink" Target="mailto:radheyshyam87064@gmail.com" TargetMode="External"/><Relationship Id="rId97" Type="http://schemas.openxmlformats.org/officeDocument/2006/relationships/hyperlink" Target="mailto:rakeshgujjar352@gmail.com" TargetMode="External"/><Relationship Id="rId7" Type="http://schemas.openxmlformats.org/officeDocument/2006/relationships/hyperlink" Target="mailto:vk834835@gmail.com" TargetMode="External"/><Relationship Id="rId71" Type="http://schemas.openxmlformats.org/officeDocument/2006/relationships/hyperlink" Target="mailto:Gopir4898@gmail.com" TargetMode="External"/><Relationship Id="rId92" Type="http://schemas.openxmlformats.org/officeDocument/2006/relationships/hyperlink" Target="mailto:anandsharmahsc@gmail.com" TargetMode="External"/><Relationship Id="rId2" Type="http://schemas.openxmlformats.org/officeDocument/2006/relationships/hyperlink" Target="mailto:ravi.phaner@gmail.com" TargetMode="External"/><Relationship Id="rId16" Type="http://schemas.openxmlformats.org/officeDocument/2006/relationships/hyperlink" Target="mailto:kundukapil000@gmail.com" TargetMode="External"/><Relationship Id="rId29" Type="http://schemas.openxmlformats.org/officeDocument/2006/relationships/hyperlink" Target="mailto:vinaynain1991@gmail.com" TargetMode="External"/><Relationship Id="rId11" Type="http://schemas.openxmlformats.org/officeDocument/2006/relationships/hyperlink" Target="mailto:sheokandsurender1983@gmail.com" TargetMode="External"/><Relationship Id="rId24" Type="http://schemas.openxmlformats.org/officeDocument/2006/relationships/hyperlink" Target="mailto:dpgrover10428@gmail.com" TargetMode="External"/><Relationship Id="rId32" Type="http://schemas.openxmlformats.org/officeDocument/2006/relationships/hyperlink" Target="mailto:faujasingh70@gmail.com" TargetMode="External"/><Relationship Id="rId37" Type="http://schemas.openxmlformats.org/officeDocument/2006/relationships/hyperlink" Target="mailto:ajitsinghji1970@gmail.com" TargetMode="External"/><Relationship Id="rId40" Type="http://schemas.openxmlformats.org/officeDocument/2006/relationships/hyperlink" Target="mailto:krishanverma2u@gmail.com" TargetMode="External"/><Relationship Id="rId45" Type="http://schemas.openxmlformats.org/officeDocument/2006/relationships/hyperlink" Target="mailto:vinaywal.kumar19@gmail.com" TargetMode="External"/><Relationship Id="rId53" Type="http://schemas.openxmlformats.org/officeDocument/2006/relationships/hyperlink" Target="mailto:baljeetkantiwal4@gmail.com" TargetMode="External"/><Relationship Id="rId58" Type="http://schemas.openxmlformats.org/officeDocument/2006/relationships/hyperlink" Target="mailto:drpawangoyal15@gmail.com" TargetMode="External"/><Relationship Id="rId66" Type="http://schemas.openxmlformats.org/officeDocument/2006/relationships/hyperlink" Target="mailto:rameshwardass02081964@gmail.com" TargetMode="External"/><Relationship Id="rId74" Type="http://schemas.openxmlformats.org/officeDocument/2006/relationships/hyperlink" Target="mailto:9813411995as@gmail.com" TargetMode="External"/><Relationship Id="rId79" Type="http://schemas.openxmlformats.org/officeDocument/2006/relationships/hyperlink" Target="mailto:drsanjuvlda@gmail.com" TargetMode="External"/><Relationship Id="rId87" Type="http://schemas.openxmlformats.org/officeDocument/2006/relationships/hyperlink" Target="mailto:satbirgujjar28@gmail.com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vikashsagu18@gmail.com" TargetMode="External"/><Relationship Id="rId61" Type="http://schemas.openxmlformats.org/officeDocument/2006/relationships/hyperlink" Target="mailto:ramthuian@gmail.com" TargetMode="External"/><Relationship Id="rId82" Type="http://schemas.openxmlformats.org/officeDocument/2006/relationships/hyperlink" Target="mailto:mohindermahem@gmail.com" TargetMode="External"/><Relationship Id="rId90" Type="http://schemas.openxmlformats.org/officeDocument/2006/relationships/hyperlink" Target="mailto:karwasra.sandeep29@gmail.com" TargetMode="External"/><Relationship Id="rId95" Type="http://schemas.openxmlformats.org/officeDocument/2006/relationships/hyperlink" Target="mailto:bijarnia137@gmail.com" TargetMode="External"/><Relationship Id="rId19" Type="http://schemas.openxmlformats.org/officeDocument/2006/relationships/hyperlink" Target="mailto:ravikumar868592@gmail.com" TargetMode="External"/><Relationship Id="rId14" Type="http://schemas.openxmlformats.org/officeDocument/2006/relationships/hyperlink" Target="mailto:sanjaysagu12@gmail.com" TargetMode="External"/><Relationship Id="rId22" Type="http://schemas.openxmlformats.org/officeDocument/2006/relationships/hyperlink" Target="mailto:crlamba01@gmail.com" TargetMode="External"/><Relationship Id="rId27" Type="http://schemas.openxmlformats.org/officeDocument/2006/relationships/hyperlink" Target="mailto:wazirbhu05@gmail.com" TargetMode="External"/><Relationship Id="rId30" Type="http://schemas.openxmlformats.org/officeDocument/2006/relationships/hyperlink" Target="mailto:narsibhagat5@gmail.com" TargetMode="External"/><Relationship Id="rId35" Type="http://schemas.openxmlformats.org/officeDocument/2006/relationships/hyperlink" Target="mailto:bhoopsinghindora@gmail.com" TargetMode="External"/><Relationship Id="rId43" Type="http://schemas.openxmlformats.org/officeDocument/2006/relationships/hyperlink" Target="mailto:jiten.khanna06@gmail.com" TargetMode="External"/><Relationship Id="rId48" Type="http://schemas.openxmlformats.org/officeDocument/2006/relationships/hyperlink" Target="mailto:vinodkumarvk2110@gmail.com" TargetMode="External"/><Relationship Id="rId56" Type="http://schemas.openxmlformats.org/officeDocument/2006/relationships/hyperlink" Target="mailto:sitaramjangra0@gmail.com" TargetMode="External"/><Relationship Id="rId64" Type="http://schemas.openxmlformats.org/officeDocument/2006/relationships/hyperlink" Target="mailto:atamparkash1581965@gmail.com" TargetMode="External"/><Relationship Id="rId69" Type="http://schemas.openxmlformats.org/officeDocument/2006/relationships/hyperlink" Target="mailto:jdkanwar1@gmail.com" TargetMode="External"/><Relationship Id="rId77" Type="http://schemas.openxmlformats.org/officeDocument/2006/relationships/hyperlink" Target="mailto:ramphalvlda@gmail.com" TargetMode="External"/><Relationship Id="rId100" Type="http://schemas.openxmlformats.org/officeDocument/2006/relationships/hyperlink" Target="mailto:drsubhash49@gmail.com" TargetMode="External"/><Relationship Id="rId8" Type="http://schemas.openxmlformats.org/officeDocument/2006/relationships/hyperlink" Target="mailto:sunilverma413@gmail.com" TargetMode="External"/><Relationship Id="rId51" Type="http://schemas.openxmlformats.org/officeDocument/2006/relationships/hyperlink" Target="mailto:nksaroha@gmail.com" TargetMode="External"/><Relationship Id="rId72" Type="http://schemas.openxmlformats.org/officeDocument/2006/relationships/hyperlink" Target="mailto:ritiktuteja20@gmail.com" TargetMode="External"/><Relationship Id="rId80" Type="http://schemas.openxmlformats.org/officeDocument/2006/relationships/hyperlink" Target="mailto:dharniap0029@gmail.com" TargetMode="External"/><Relationship Id="rId85" Type="http://schemas.openxmlformats.org/officeDocument/2006/relationships/hyperlink" Target="mailto:anandswami26@gmai.com" TargetMode="External"/><Relationship Id="rId93" Type="http://schemas.openxmlformats.org/officeDocument/2006/relationships/hyperlink" Target="mailto:gulshan3677@gmail.com" TargetMode="External"/><Relationship Id="rId98" Type="http://schemas.openxmlformats.org/officeDocument/2006/relationships/hyperlink" Target="mailto:baljeetnehla1993@gmail.com" TargetMode="External"/><Relationship Id="rId3" Type="http://schemas.openxmlformats.org/officeDocument/2006/relationships/hyperlink" Target="mailto:sonukumar24071@gmail.com" TargetMode="External"/><Relationship Id="rId12" Type="http://schemas.openxmlformats.org/officeDocument/2006/relationships/hyperlink" Target="mailto:sishpal9732@gmail.com" TargetMode="External"/><Relationship Id="rId17" Type="http://schemas.openxmlformats.org/officeDocument/2006/relationships/hyperlink" Target="mailto:somvirjatt@gmail.com" TargetMode="External"/><Relationship Id="rId25" Type="http://schemas.openxmlformats.org/officeDocument/2006/relationships/hyperlink" Target="mailto:ravi.phaner@gmail.com" TargetMode="External"/><Relationship Id="rId33" Type="http://schemas.openxmlformats.org/officeDocument/2006/relationships/hyperlink" Target="mailto:kk6632716@gmail.com" TargetMode="External"/><Relationship Id="rId38" Type="http://schemas.openxmlformats.org/officeDocument/2006/relationships/hyperlink" Target="mailto:rs2977935@gmail.com" TargetMode="External"/><Relationship Id="rId46" Type="http://schemas.openxmlformats.org/officeDocument/2006/relationships/hyperlink" Target="mailto:sonubilus@gmail.com" TargetMode="External"/><Relationship Id="rId59" Type="http://schemas.openxmlformats.org/officeDocument/2006/relationships/hyperlink" Target="mailto:kkbhadu51083@gmail.com" TargetMode="External"/><Relationship Id="rId67" Type="http://schemas.openxmlformats.org/officeDocument/2006/relationships/hyperlink" Target="mailto:Subhashsaini19932@gmail.com" TargetMode="External"/><Relationship Id="rId20" Type="http://schemas.openxmlformats.org/officeDocument/2006/relationships/hyperlink" Target="mailto:hisarsaini@gmail.com" TargetMode="External"/><Relationship Id="rId41" Type="http://schemas.openxmlformats.org/officeDocument/2006/relationships/hyperlink" Target="mailto:saguajit85@gmail.com" TargetMode="External"/><Relationship Id="rId54" Type="http://schemas.openxmlformats.org/officeDocument/2006/relationships/hyperlink" Target="mailto:jagatgaul0003@gmail.com" TargetMode="External"/><Relationship Id="rId62" Type="http://schemas.openxmlformats.org/officeDocument/2006/relationships/hyperlink" Target="mailto:pklamba182@gmail.com" TargetMode="External"/><Relationship Id="rId70" Type="http://schemas.openxmlformats.org/officeDocument/2006/relationships/hyperlink" Target="mailto:bishnoiramkumar35@gmail.com" TargetMode="External"/><Relationship Id="rId75" Type="http://schemas.openxmlformats.org/officeDocument/2006/relationships/hyperlink" Target="mailto:ankush181986@gmail.com" TargetMode="External"/><Relationship Id="rId83" Type="http://schemas.openxmlformats.org/officeDocument/2006/relationships/hyperlink" Target="mailto:manoj8lakhera@gmail.com" TargetMode="External"/><Relationship Id="rId88" Type="http://schemas.openxmlformats.org/officeDocument/2006/relationships/hyperlink" Target="mailto:ms6385194@gmail.com" TargetMode="External"/><Relationship Id="rId91" Type="http://schemas.openxmlformats.org/officeDocument/2006/relationships/hyperlink" Target="mailto:ravibhuker5@gmail.com" TargetMode="External"/><Relationship Id="rId96" Type="http://schemas.openxmlformats.org/officeDocument/2006/relationships/hyperlink" Target="mailto:subhashkumar19212@gmail.com" TargetMode="External"/><Relationship Id="rId1" Type="http://schemas.openxmlformats.org/officeDocument/2006/relationships/hyperlink" Target="mailto:kapilbittu1293@gmail.com" TargetMode="External"/><Relationship Id="rId6" Type="http://schemas.openxmlformats.org/officeDocument/2006/relationships/hyperlink" Target="mailto:vanshchaudhary68@gmail.com" TargetMode="External"/><Relationship Id="rId15" Type="http://schemas.openxmlformats.org/officeDocument/2006/relationships/hyperlink" Target="mailto:kushalnain2@gmail.com" TargetMode="External"/><Relationship Id="rId23" Type="http://schemas.openxmlformats.org/officeDocument/2006/relationships/hyperlink" Target="mailto:partaptohana@gmail.com" TargetMode="External"/><Relationship Id="rId28" Type="http://schemas.openxmlformats.org/officeDocument/2006/relationships/hyperlink" Target="mailto:nareshgupta94162@gmail.com" TargetMode="External"/><Relationship Id="rId36" Type="http://schemas.openxmlformats.org/officeDocument/2006/relationships/hyperlink" Target="mailto:sarvandass1970@gmail.com" TargetMode="External"/><Relationship Id="rId49" Type="http://schemas.openxmlformats.org/officeDocument/2006/relationships/hyperlink" Target="mailto:manjeetgadwal36@gmail.com" TargetMode="External"/><Relationship Id="rId57" Type="http://schemas.openxmlformats.org/officeDocument/2006/relationships/hyperlink" Target="mailto:ramandeeplamba2737@gmail.com" TargetMode="External"/><Relationship Id="rId10" Type="http://schemas.openxmlformats.org/officeDocument/2006/relationships/hyperlink" Target="mailto:jagdishkumar047@gmail.com" TargetMode="External"/><Relationship Id="rId31" Type="http://schemas.openxmlformats.org/officeDocument/2006/relationships/hyperlink" Target="mailto:pardeepverma16feb@gmail.com" TargetMode="External"/><Relationship Id="rId44" Type="http://schemas.openxmlformats.org/officeDocument/2006/relationships/hyperlink" Target="mailto:vanshchaudhary68@gmail.com" TargetMode="External"/><Relationship Id="rId52" Type="http://schemas.openxmlformats.org/officeDocument/2006/relationships/hyperlink" Target="mailto:bajrangverma1994@gmail.com" TargetMode="External"/><Relationship Id="rId60" Type="http://schemas.openxmlformats.org/officeDocument/2006/relationships/hyperlink" Target="mailto:chandersubhash95495@gmail.com" TargetMode="External"/><Relationship Id="rId65" Type="http://schemas.openxmlformats.org/officeDocument/2006/relationships/hyperlink" Target="mailto:jyanirajender0029@gmail.com" TargetMode="External"/><Relationship Id="rId73" Type="http://schemas.openxmlformats.org/officeDocument/2006/relationships/hyperlink" Target="mailto:singhmandy665644@gmail.com" TargetMode="External"/><Relationship Id="rId78" Type="http://schemas.openxmlformats.org/officeDocument/2006/relationships/hyperlink" Target="mailto:tejpaldhundhwal39167@gmail.com" TargetMode="External"/><Relationship Id="rId81" Type="http://schemas.openxmlformats.org/officeDocument/2006/relationships/hyperlink" Target="mailto:bhajanlaldahiya0@gmail.com" TargetMode="External"/><Relationship Id="rId86" Type="http://schemas.openxmlformats.org/officeDocument/2006/relationships/hyperlink" Target="mailto:krishan22bishnoi@gmail.com" TargetMode="External"/><Relationship Id="rId94" Type="http://schemas.openxmlformats.org/officeDocument/2006/relationships/hyperlink" Target="mailto:ritesh22412@gmail.com" TargetMode="External"/><Relationship Id="rId99" Type="http://schemas.openxmlformats.org/officeDocument/2006/relationships/hyperlink" Target="mailto:nksaroha@gmail.com" TargetMode="External"/><Relationship Id="rId101" Type="http://schemas.openxmlformats.org/officeDocument/2006/relationships/hyperlink" Target="mailto:aavv4826@gmail.com" TargetMode="External"/><Relationship Id="rId4" Type="http://schemas.openxmlformats.org/officeDocument/2006/relationships/hyperlink" Target="mailto:sumitkohar810@gmail.com" TargetMode="External"/><Relationship Id="rId9" Type="http://schemas.openxmlformats.org/officeDocument/2006/relationships/hyperlink" Target="mailto:mohitsaguvlda@gmail.com" TargetMode="External"/><Relationship Id="rId13" Type="http://schemas.openxmlformats.org/officeDocument/2006/relationships/hyperlink" Target="mailto:navin14300.ns@gmail.com" TargetMode="External"/><Relationship Id="rId18" Type="http://schemas.openxmlformats.org/officeDocument/2006/relationships/hyperlink" Target="mailto:devenderdhot@gmail.com" TargetMode="External"/><Relationship Id="rId39" Type="http://schemas.openxmlformats.org/officeDocument/2006/relationships/hyperlink" Target="mailto:pknehla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etrohit@gmial.com" TargetMode="External"/><Relationship Id="rId13" Type="http://schemas.openxmlformats.org/officeDocument/2006/relationships/hyperlink" Target="mailto:chander.parkash05@gmail.com" TargetMode="External"/><Relationship Id="rId18" Type="http://schemas.openxmlformats.org/officeDocument/2006/relationships/hyperlink" Target="mailto:kanku.vinny@gmail.com" TargetMode="External"/><Relationship Id="rId26" Type="http://schemas.openxmlformats.org/officeDocument/2006/relationships/hyperlink" Target="mailto:drsachinchopravet@gmail.com" TargetMode="External"/><Relationship Id="rId39" Type="http://schemas.openxmlformats.org/officeDocument/2006/relationships/hyperlink" Target="mailto:youndpunia@gmail.com" TargetMode="External"/><Relationship Id="rId3" Type="http://schemas.openxmlformats.org/officeDocument/2006/relationships/hyperlink" Target="mailto:nainpalsaharan@gmail.com" TargetMode="External"/><Relationship Id="rId21" Type="http://schemas.openxmlformats.org/officeDocument/2006/relationships/hyperlink" Target="mailto:drhr.kukna@gmail.com" TargetMode="External"/><Relationship Id="rId34" Type="http://schemas.openxmlformats.org/officeDocument/2006/relationships/hyperlink" Target="mailto:rajeshalhan@yahoo.com" TargetMode="External"/><Relationship Id="rId42" Type="http://schemas.openxmlformats.org/officeDocument/2006/relationships/hyperlink" Target="mailto:imsurenderchauhan@gmail.com" TargetMode="External"/><Relationship Id="rId7" Type="http://schemas.openxmlformats.org/officeDocument/2006/relationships/hyperlink" Target="mailto:groverparmod007@gmail.com" TargetMode="External"/><Relationship Id="rId12" Type="http://schemas.openxmlformats.org/officeDocument/2006/relationships/hyperlink" Target="mailto:drmadanlega@gmail.com" TargetMode="External"/><Relationship Id="rId17" Type="http://schemas.openxmlformats.org/officeDocument/2006/relationships/hyperlink" Target="mailto:drvijay77bansal@gmail.com" TargetMode="External"/><Relationship Id="rId25" Type="http://schemas.openxmlformats.org/officeDocument/2006/relationships/hyperlink" Target="mailto:drjhamandheterwal@gmail.com" TargetMode="External"/><Relationship Id="rId33" Type="http://schemas.openxmlformats.org/officeDocument/2006/relationships/hyperlink" Target="mailto:drnaveenukl@gmail.com" TargetMode="External"/><Relationship Id="rId38" Type="http://schemas.openxmlformats.org/officeDocument/2006/relationships/hyperlink" Target="mailto:lovisardana3@gmail.com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kundusumit71@gmail.com" TargetMode="External"/><Relationship Id="rId16" Type="http://schemas.openxmlformats.org/officeDocument/2006/relationships/hyperlink" Target="mailto:skhudiya@gmail.com" TargetMode="External"/><Relationship Id="rId20" Type="http://schemas.openxmlformats.org/officeDocument/2006/relationships/hyperlink" Target="mailto:sampatsingh6@gmai.com" TargetMode="External"/><Relationship Id="rId29" Type="http://schemas.openxmlformats.org/officeDocument/2006/relationships/hyperlink" Target="mailto:vijaykadiyan@gmail.com" TargetMode="External"/><Relationship Id="rId41" Type="http://schemas.openxmlformats.org/officeDocument/2006/relationships/hyperlink" Target="mailto:bishnoiramvet@gmail.com" TargetMode="External"/><Relationship Id="rId1" Type="http://schemas.openxmlformats.org/officeDocument/2006/relationships/hyperlink" Target="mailto:ravinder@gmail.com" TargetMode="External"/><Relationship Id="rId6" Type="http://schemas.openxmlformats.org/officeDocument/2006/relationships/hyperlink" Target="mailto:rajaramkaswan64@gmail.com" TargetMode="External"/><Relationship Id="rId11" Type="http://schemas.openxmlformats.org/officeDocument/2006/relationships/hyperlink" Target="mailto:drvats77@gmail.com" TargetMode="External"/><Relationship Id="rId24" Type="http://schemas.openxmlformats.org/officeDocument/2006/relationships/hyperlink" Target="mailto:vetsanshul@gmail.com" TargetMode="External"/><Relationship Id="rId32" Type="http://schemas.openxmlformats.org/officeDocument/2006/relationships/hyperlink" Target="mailto:sanjeevnain5@gmail.com" TargetMode="External"/><Relationship Id="rId37" Type="http://schemas.openxmlformats.org/officeDocument/2006/relationships/hyperlink" Target="mailto:jonychawla19@gmail.com" TargetMode="External"/><Relationship Id="rId40" Type="http://schemas.openxmlformats.org/officeDocument/2006/relationships/hyperlink" Target="mailto:drhr.kukna@gmail.com" TargetMode="External"/><Relationship Id="rId45" Type="http://schemas.openxmlformats.org/officeDocument/2006/relationships/hyperlink" Target="mailto:msduhan85@gmail.com" TargetMode="External"/><Relationship Id="rId5" Type="http://schemas.openxmlformats.org/officeDocument/2006/relationships/hyperlink" Target="mailto:vijaypoonia1966@gmail.com" TargetMode="External"/><Relationship Id="rId15" Type="http://schemas.openxmlformats.org/officeDocument/2006/relationships/hyperlink" Target="mailto:malikraj2016@gmail.com" TargetMode="External"/><Relationship Id="rId23" Type="http://schemas.openxmlformats.org/officeDocument/2006/relationships/hyperlink" Target="mailto:youndpunia@gmail.com" TargetMode="External"/><Relationship Id="rId28" Type="http://schemas.openxmlformats.org/officeDocument/2006/relationships/hyperlink" Target="mailto:rajeshbeniwal0001@gmail.com" TargetMode="External"/><Relationship Id="rId36" Type="http://schemas.openxmlformats.org/officeDocument/2006/relationships/hyperlink" Target="mailto:deepakvermvs@gmail.com" TargetMode="External"/><Relationship Id="rId10" Type="http://schemas.openxmlformats.org/officeDocument/2006/relationships/hyperlink" Target="mailto:bishnoiramvet@gmail.com" TargetMode="External"/><Relationship Id="rId19" Type="http://schemas.openxmlformats.org/officeDocument/2006/relationships/hyperlink" Target="mailto:vermasanchit47@gmail.com" TargetMode="External"/><Relationship Id="rId31" Type="http://schemas.openxmlformats.org/officeDocument/2006/relationships/hyperlink" Target="mailto:grohomparkash@gmail.com" TargetMode="External"/><Relationship Id="rId44" Type="http://schemas.openxmlformats.org/officeDocument/2006/relationships/hyperlink" Target="mailto:chander.parkash05@gmail.com" TargetMode="External"/><Relationship Id="rId4" Type="http://schemas.openxmlformats.org/officeDocument/2006/relationships/hyperlink" Target="mailto:mahender101973@gmail.com" TargetMode="External"/><Relationship Id="rId9" Type="http://schemas.openxmlformats.org/officeDocument/2006/relationships/hyperlink" Target="mailto:sumanbishnoi007@gmail.com" TargetMode="External"/><Relationship Id="rId14" Type="http://schemas.openxmlformats.org/officeDocument/2006/relationships/hyperlink" Target="mailto:neelamvet2011@gmail.com" TargetMode="External"/><Relationship Id="rId22" Type="http://schemas.openxmlformats.org/officeDocument/2006/relationships/hyperlink" Target="mailto:imsurenderchauhan@gmail.com" TargetMode="External"/><Relationship Id="rId27" Type="http://schemas.openxmlformats.org/officeDocument/2006/relationships/hyperlink" Target="mailto:msduhan85@gmail.com" TargetMode="External"/><Relationship Id="rId30" Type="http://schemas.openxmlformats.org/officeDocument/2006/relationships/hyperlink" Target="mailto:rksuthar711@gmail.com" TargetMode="External"/><Relationship Id="rId35" Type="http://schemas.openxmlformats.org/officeDocument/2006/relationships/hyperlink" Target="mailto:drvikramindora@gmail.com" TargetMode="External"/><Relationship Id="rId43" Type="http://schemas.openxmlformats.org/officeDocument/2006/relationships/hyperlink" Target="mailto:groverparmod0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7"/>
  <sheetViews>
    <sheetView tabSelected="1" workbookViewId="0">
      <selection activeCell="E195" sqref="E195"/>
    </sheetView>
  </sheetViews>
  <sheetFormatPr defaultRowHeight="17.399999999999999"/>
  <cols>
    <col min="1" max="1" width="5.6640625" style="39" customWidth="1"/>
    <col min="2" max="2" width="30.33203125" style="39" bestFit="1" customWidth="1"/>
    <col min="3" max="3" width="8.88671875" style="39" bestFit="1" customWidth="1"/>
    <col min="4" max="4" width="9.5546875" style="39" bestFit="1" customWidth="1"/>
    <col min="5" max="5" width="12.33203125" style="39" bestFit="1" customWidth="1"/>
    <col min="6" max="6" width="23.5546875" style="102" hidden="1" customWidth="1"/>
    <col min="7" max="7" width="16" style="39" bestFit="1" customWidth="1"/>
    <col min="8" max="9" width="23.5546875" style="39" hidden="1" customWidth="1"/>
    <col min="10" max="10" width="13.21875" style="39" bestFit="1" customWidth="1"/>
    <col min="11" max="11" width="15.21875" style="39" hidden="1" customWidth="1"/>
    <col min="12" max="12" width="12" style="39" bestFit="1" customWidth="1"/>
    <col min="13" max="13" width="44.109375" style="41" bestFit="1" customWidth="1"/>
    <col min="14" max="14" width="22.109375" style="39" customWidth="1"/>
    <col min="15" max="15" width="16.77734375" style="39" customWidth="1"/>
    <col min="16" max="16" width="22.109375" style="41" hidden="1" customWidth="1"/>
    <col min="17" max="17" width="12.6640625" style="208" customWidth="1"/>
    <col min="18" max="18" width="32" style="211" customWidth="1"/>
    <col min="19" max="19" width="47.109375" style="123" customWidth="1"/>
    <col min="20" max="21" width="9.109375" style="39"/>
    <col min="22" max="29" width="9.109375" style="204"/>
  </cols>
  <sheetData>
    <row r="1" spans="1:253" ht="18" customHeight="1">
      <c r="A1" s="420" t="s">
        <v>145</v>
      </c>
      <c r="B1" s="421"/>
      <c r="C1" s="421"/>
      <c r="D1" s="421"/>
      <c r="E1" s="421"/>
      <c r="F1" s="421"/>
      <c r="G1" s="421"/>
      <c r="H1" s="422"/>
      <c r="I1" s="423" t="s">
        <v>148</v>
      </c>
      <c r="J1" s="423"/>
      <c r="K1" s="423"/>
      <c r="L1" s="423" t="s">
        <v>151</v>
      </c>
      <c r="M1" s="423"/>
      <c r="N1" s="423"/>
      <c r="O1" s="417" t="s">
        <v>1429</v>
      </c>
      <c r="P1" s="419" t="s">
        <v>152</v>
      </c>
    </row>
    <row r="2" spans="1:253" s="38" customFormat="1" ht="120.75" customHeight="1">
      <c r="A2" s="115" t="s">
        <v>0</v>
      </c>
      <c r="B2" s="192" t="s">
        <v>1123</v>
      </c>
      <c r="C2" s="192" t="s">
        <v>987</v>
      </c>
      <c r="D2" s="192" t="s">
        <v>988</v>
      </c>
      <c r="E2" s="192" t="s">
        <v>26</v>
      </c>
      <c r="F2" s="40" t="s">
        <v>146</v>
      </c>
      <c r="G2" s="192" t="s">
        <v>27</v>
      </c>
      <c r="H2" s="192" t="s">
        <v>147</v>
      </c>
      <c r="I2" s="192" t="s">
        <v>149</v>
      </c>
      <c r="J2" s="192" t="s">
        <v>864</v>
      </c>
      <c r="K2" s="192" t="s">
        <v>29</v>
      </c>
      <c r="L2" s="192" t="s">
        <v>912</v>
      </c>
      <c r="M2" s="192" t="s">
        <v>150</v>
      </c>
      <c r="N2" s="192" t="s">
        <v>1</v>
      </c>
      <c r="O2" s="418"/>
      <c r="P2" s="419"/>
      <c r="Q2" s="209" t="s">
        <v>920</v>
      </c>
      <c r="R2" s="212" t="s">
        <v>983</v>
      </c>
      <c r="S2" s="196"/>
      <c r="T2" s="41"/>
      <c r="U2" s="41"/>
      <c r="V2" s="205"/>
      <c r="W2" s="205"/>
      <c r="X2" s="205"/>
      <c r="Y2" s="205"/>
      <c r="Z2" s="205"/>
      <c r="AA2" s="205"/>
      <c r="AB2" s="205"/>
      <c r="AC2" s="205"/>
    </row>
    <row r="3" spans="1:253" ht="15.75" customHeight="1">
      <c r="A3" s="250">
        <v>1</v>
      </c>
      <c r="B3" s="259" t="s">
        <v>1124</v>
      </c>
      <c r="C3" s="250" t="s">
        <v>32</v>
      </c>
      <c r="D3" s="253" t="s">
        <v>34</v>
      </c>
      <c r="E3" s="253" t="s">
        <v>107</v>
      </c>
      <c r="F3" s="256" t="s">
        <v>288</v>
      </c>
      <c r="G3" s="253">
        <v>9896129919</v>
      </c>
      <c r="H3" s="349" t="s">
        <v>420</v>
      </c>
      <c r="I3" s="262" t="s">
        <v>1332</v>
      </c>
      <c r="J3" s="353" t="s">
        <v>594</v>
      </c>
      <c r="K3" s="262" t="s">
        <v>31</v>
      </c>
      <c r="L3" s="262" t="s">
        <v>8</v>
      </c>
      <c r="M3" s="127" t="s">
        <v>154</v>
      </c>
      <c r="N3" s="128" t="str">
        <f>"0607800388060469"</f>
        <v>0607800388060469</v>
      </c>
      <c r="O3" s="192" t="s">
        <v>287</v>
      </c>
      <c r="P3" s="192" t="s">
        <v>288</v>
      </c>
      <c r="Q3" s="210" t="s">
        <v>1439</v>
      </c>
      <c r="R3" s="211" t="s">
        <v>989</v>
      </c>
      <c r="S3" s="194" t="s">
        <v>1281</v>
      </c>
    </row>
    <row r="4" spans="1:253" ht="15.75" customHeight="1">
      <c r="A4" s="251"/>
      <c r="B4" s="260"/>
      <c r="C4" s="251"/>
      <c r="D4" s="254"/>
      <c r="E4" s="254"/>
      <c r="F4" s="257"/>
      <c r="G4" s="254"/>
      <c r="H4" s="350"/>
      <c r="I4" s="262"/>
      <c r="J4" s="407"/>
      <c r="K4" s="262"/>
      <c r="L4" s="262"/>
      <c r="M4" s="231" t="str">
        <f>"Bhattu Khurd(120)"</f>
        <v>Bhattu Khurd(120)</v>
      </c>
      <c r="N4" s="190" t="str">
        <f>"0607800388060474"</f>
        <v>0607800388060474</v>
      </c>
      <c r="O4" s="192" t="s">
        <v>287</v>
      </c>
      <c r="P4" s="192" t="s">
        <v>288</v>
      </c>
      <c r="Q4" s="199" t="s">
        <v>1440</v>
      </c>
      <c r="R4" s="123"/>
    </row>
    <row r="5" spans="1:253" ht="15.75" customHeight="1">
      <c r="A5" s="252"/>
      <c r="B5" s="261"/>
      <c r="C5" s="252"/>
      <c r="D5" s="255"/>
      <c r="E5" s="255"/>
      <c r="F5" s="258"/>
      <c r="G5" s="255"/>
      <c r="H5" s="351"/>
      <c r="I5" s="262"/>
      <c r="J5" s="354"/>
      <c r="K5" s="262"/>
      <c r="L5" s="262"/>
      <c r="M5" s="127" t="s">
        <v>2</v>
      </c>
      <c r="N5" s="128" t="str">
        <f>"0607800388060428"</f>
        <v>0607800388060428</v>
      </c>
      <c r="O5" s="192" t="s">
        <v>287</v>
      </c>
      <c r="P5" s="192" t="s">
        <v>288</v>
      </c>
      <c r="Q5" s="208" t="s">
        <v>1440</v>
      </c>
      <c r="S5" s="194" t="s">
        <v>1282</v>
      </c>
    </row>
    <row r="6" spans="1:253" s="104" customFormat="1" ht="15.75" customHeight="1">
      <c r="A6" s="250">
        <v>2</v>
      </c>
      <c r="B6" s="259" t="s">
        <v>1226</v>
      </c>
      <c r="C6" s="250" t="s">
        <v>32</v>
      </c>
      <c r="D6" s="250" t="s">
        <v>41</v>
      </c>
      <c r="E6" s="250" t="s">
        <v>136</v>
      </c>
      <c r="F6" s="266" t="s">
        <v>408</v>
      </c>
      <c r="G6" s="250">
        <v>9416392229</v>
      </c>
      <c r="H6" s="266" t="s">
        <v>137</v>
      </c>
      <c r="I6" s="262" t="s">
        <v>1332</v>
      </c>
      <c r="J6" s="353" t="s">
        <v>473</v>
      </c>
      <c r="K6" s="262" t="s">
        <v>31</v>
      </c>
      <c r="L6" s="406" t="s">
        <v>8</v>
      </c>
      <c r="M6" s="231" t="s">
        <v>155</v>
      </c>
      <c r="N6" s="42" t="str">
        <f>"0607800388060460"</f>
        <v>0607800388060460</v>
      </c>
      <c r="O6" s="119" t="s">
        <v>277</v>
      </c>
      <c r="P6" s="103" t="s">
        <v>297</v>
      </c>
      <c r="Q6" s="219" t="s">
        <v>1441</v>
      </c>
      <c r="R6" s="123" t="s">
        <v>990</v>
      </c>
      <c r="S6" s="123"/>
      <c r="T6" s="39"/>
      <c r="U6" s="39"/>
      <c r="V6" s="204"/>
      <c r="W6" s="204"/>
      <c r="X6" s="204"/>
      <c r="Y6" s="204"/>
      <c r="Z6" s="204"/>
      <c r="AA6" s="204"/>
      <c r="AB6" s="204"/>
      <c r="AC6" s="204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5.75" customHeight="1">
      <c r="A7" s="251"/>
      <c r="B7" s="260"/>
      <c r="C7" s="251"/>
      <c r="D7" s="251"/>
      <c r="E7" s="251"/>
      <c r="F7" s="267"/>
      <c r="G7" s="251"/>
      <c r="H7" s="267"/>
      <c r="I7" s="262"/>
      <c r="J7" s="407"/>
      <c r="K7" s="262"/>
      <c r="L7" s="406"/>
      <c r="M7" s="127" t="s">
        <v>156</v>
      </c>
      <c r="N7" s="128" t="str">
        <f>"0607800388060460"</f>
        <v>0607800388060460</v>
      </c>
      <c r="O7" s="119" t="s">
        <v>277</v>
      </c>
      <c r="P7" s="191" t="s">
        <v>297</v>
      </c>
      <c r="Q7" s="199" t="s">
        <v>1440</v>
      </c>
      <c r="R7" s="123"/>
      <c r="S7" s="416" t="s">
        <v>1435</v>
      </c>
      <c r="T7" s="416"/>
      <c r="U7" s="416"/>
    </row>
    <row r="8" spans="1:253" ht="15.75" customHeight="1">
      <c r="A8" s="251"/>
      <c r="B8" s="260"/>
      <c r="C8" s="251"/>
      <c r="D8" s="251"/>
      <c r="E8" s="251"/>
      <c r="F8" s="267"/>
      <c r="G8" s="251"/>
      <c r="H8" s="267"/>
      <c r="I8" s="262"/>
      <c r="J8" s="407"/>
      <c r="K8" s="262"/>
      <c r="L8" s="406"/>
      <c r="M8" s="132" t="s">
        <v>157</v>
      </c>
      <c r="N8" s="128" t="str">
        <f>"0607800388060460"</f>
        <v>0607800388060460</v>
      </c>
      <c r="O8" s="119" t="s">
        <v>277</v>
      </c>
      <c r="P8" s="191" t="s">
        <v>297</v>
      </c>
      <c r="Q8" s="199" t="s">
        <v>1440</v>
      </c>
      <c r="R8" s="123"/>
      <c r="S8" s="416"/>
      <c r="T8" s="416"/>
      <c r="U8" s="416"/>
    </row>
    <row r="9" spans="1:253" ht="30" customHeight="1">
      <c r="A9" s="251"/>
      <c r="B9" s="260"/>
      <c r="C9" s="251"/>
      <c r="D9" s="251"/>
      <c r="E9" s="251"/>
      <c r="F9" s="267"/>
      <c r="G9" s="251"/>
      <c r="H9" s="267"/>
      <c r="I9" s="262"/>
      <c r="J9" s="407"/>
      <c r="K9" s="262"/>
      <c r="L9" s="406"/>
      <c r="M9" s="231" t="str">
        <f>"Dhani Binja Lamba(185)"</f>
        <v>Dhani Binja Lamba(185)</v>
      </c>
      <c r="N9" s="190" t="str">
        <f>"0607800388060462"</f>
        <v>0607800388060462</v>
      </c>
      <c r="O9" s="119" t="s">
        <v>277</v>
      </c>
      <c r="P9" s="191" t="s">
        <v>297</v>
      </c>
      <c r="Q9" s="199" t="s">
        <v>1440</v>
      </c>
      <c r="R9" s="123"/>
    </row>
    <row r="10" spans="1:253" ht="15.75" customHeight="1">
      <c r="A10" s="251"/>
      <c r="B10" s="260"/>
      <c r="C10" s="251"/>
      <c r="D10" s="251"/>
      <c r="E10" s="251"/>
      <c r="F10" s="267"/>
      <c r="G10" s="251"/>
      <c r="H10" s="267"/>
      <c r="I10" s="262"/>
      <c r="J10" s="407"/>
      <c r="K10" s="262"/>
      <c r="L10" s="406"/>
      <c r="M10" s="231" t="s">
        <v>158</v>
      </c>
      <c r="N10" s="190" t="str">
        <f>"0607800388060455"</f>
        <v>0607800388060455</v>
      </c>
      <c r="O10" s="119" t="s">
        <v>277</v>
      </c>
      <c r="P10" s="191" t="s">
        <v>297</v>
      </c>
      <c r="Q10" s="199" t="s">
        <v>1440</v>
      </c>
      <c r="R10" s="123"/>
    </row>
    <row r="11" spans="1:253" ht="30" customHeight="1">
      <c r="A11" s="252"/>
      <c r="B11" s="261"/>
      <c r="C11" s="252"/>
      <c r="D11" s="252"/>
      <c r="E11" s="252"/>
      <c r="F11" s="268"/>
      <c r="G11" s="252"/>
      <c r="H11" s="268"/>
      <c r="I11" s="262"/>
      <c r="J11" s="354"/>
      <c r="K11" s="262"/>
      <c r="L11" s="406"/>
      <c r="M11" s="231" t="s">
        <v>159</v>
      </c>
      <c r="N11" s="190" t="str">
        <f>"0607800388060461"</f>
        <v>0607800388060461</v>
      </c>
      <c r="O11" s="119" t="s">
        <v>277</v>
      </c>
      <c r="P11" s="191" t="s">
        <v>297</v>
      </c>
      <c r="Q11" s="199" t="s">
        <v>1440</v>
      </c>
      <c r="R11" s="123"/>
    </row>
    <row r="12" spans="1:253" ht="15.75" customHeight="1">
      <c r="A12" s="250">
        <v>3</v>
      </c>
      <c r="B12" s="259" t="s">
        <v>1228</v>
      </c>
      <c r="C12" s="250" t="s">
        <v>32</v>
      </c>
      <c r="D12" s="250" t="s">
        <v>38</v>
      </c>
      <c r="E12" s="250" t="s">
        <v>138</v>
      </c>
      <c r="F12" s="266" t="s">
        <v>298</v>
      </c>
      <c r="G12" s="253">
        <v>9416549349</v>
      </c>
      <c r="H12" s="341" t="s">
        <v>139</v>
      </c>
      <c r="I12" s="262" t="s">
        <v>1332</v>
      </c>
      <c r="J12" s="353" t="s">
        <v>530</v>
      </c>
      <c r="K12" s="406" t="s">
        <v>31</v>
      </c>
      <c r="L12" s="406" t="s">
        <v>8</v>
      </c>
      <c r="M12" s="231" t="s">
        <v>12</v>
      </c>
      <c r="N12" s="190" t="str">
        <f>"0607800388060457"</f>
        <v>0607800388060457</v>
      </c>
      <c r="O12" s="119" t="s">
        <v>277</v>
      </c>
      <c r="P12" s="191" t="s">
        <v>298</v>
      </c>
      <c r="Q12" s="200" t="s">
        <v>1442</v>
      </c>
      <c r="R12" s="123" t="s">
        <v>991</v>
      </c>
    </row>
    <row r="13" spans="1:253" ht="15.75" customHeight="1">
      <c r="A13" s="251"/>
      <c r="B13" s="260"/>
      <c r="C13" s="251"/>
      <c r="D13" s="251"/>
      <c r="E13" s="251"/>
      <c r="F13" s="267"/>
      <c r="G13" s="254"/>
      <c r="H13" s="352"/>
      <c r="I13" s="262"/>
      <c r="J13" s="407"/>
      <c r="K13" s="406"/>
      <c r="L13" s="406"/>
      <c r="M13" s="231" t="str">
        <f>"Kata Kheri (137)"</f>
        <v>Kata Kheri (137)</v>
      </c>
      <c r="N13" s="190" t="str">
        <f>"0607800388060456"</f>
        <v>0607800388060456</v>
      </c>
      <c r="O13" s="119" t="s">
        <v>277</v>
      </c>
      <c r="P13" s="191" t="s">
        <v>298</v>
      </c>
      <c r="Q13" s="199" t="s">
        <v>1440</v>
      </c>
      <c r="R13" s="123"/>
    </row>
    <row r="14" spans="1:253" ht="15.75" customHeight="1">
      <c r="A14" s="251"/>
      <c r="B14" s="260"/>
      <c r="C14" s="251"/>
      <c r="D14" s="251"/>
      <c r="E14" s="251"/>
      <c r="F14" s="267"/>
      <c r="G14" s="254"/>
      <c r="H14" s="352"/>
      <c r="I14" s="262"/>
      <c r="J14" s="407"/>
      <c r="K14" s="406"/>
      <c r="L14" s="406"/>
      <c r="M14" s="231" t="s">
        <v>1283</v>
      </c>
      <c r="N14" s="190" t="str">
        <f>"0607800388060436"</f>
        <v>0607800388060436</v>
      </c>
      <c r="O14" s="119" t="s">
        <v>277</v>
      </c>
      <c r="P14" s="191" t="s">
        <v>298</v>
      </c>
      <c r="Q14" s="208" t="s">
        <v>1440</v>
      </c>
      <c r="S14" s="416" t="s">
        <v>1316</v>
      </c>
      <c r="T14" s="416"/>
      <c r="U14" s="416"/>
    </row>
    <row r="15" spans="1:253" ht="15.75" customHeight="1">
      <c r="A15" s="252"/>
      <c r="B15" s="261"/>
      <c r="C15" s="252"/>
      <c r="D15" s="252"/>
      <c r="E15" s="252"/>
      <c r="F15" s="268"/>
      <c r="G15" s="255"/>
      <c r="H15" s="342"/>
      <c r="I15" s="262"/>
      <c r="J15" s="354"/>
      <c r="K15" s="406"/>
      <c r="L15" s="406"/>
      <c r="M15" s="127" t="s">
        <v>9</v>
      </c>
      <c r="N15" s="128" t="str">
        <f>"0607800388060436"</f>
        <v>0607800388060436</v>
      </c>
      <c r="O15" s="119" t="s">
        <v>277</v>
      </c>
      <c r="P15" s="191" t="s">
        <v>298</v>
      </c>
      <c r="Q15" s="199" t="s">
        <v>1440</v>
      </c>
      <c r="R15" s="123"/>
      <c r="S15" s="416"/>
      <c r="T15" s="416"/>
      <c r="U15" s="416"/>
    </row>
    <row r="16" spans="1:253">
      <c r="A16" s="250">
        <v>4</v>
      </c>
      <c r="B16" s="259" t="s">
        <v>1227</v>
      </c>
      <c r="C16" s="250" t="s">
        <v>32</v>
      </c>
      <c r="D16" s="250" t="s">
        <v>38</v>
      </c>
      <c r="E16" s="250" t="s">
        <v>79</v>
      </c>
      <c r="F16" s="414" t="s">
        <v>1276</v>
      </c>
      <c r="G16" s="250">
        <v>9996649374</v>
      </c>
      <c r="H16" s="341" t="s">
        <v>80</v>
      </c>
      <c r="I16" s="406" t="s">
        <v>1332</v>
      </c>
      <c r="J16" s="250" t="s">
        <v>865</v>
      </c>
      <c r="K16" s="250" t="s">
        <v>31</v>
      </c>
      <c r="L16" s="406" t="s">
        <v>8</v>
      </c>
      <c r="M16" s="231" t="s">
        <v>160</v>
      </c>
      <c r="N16" s="44">
        <v>607800388060447</v>
      </c>
      <c r="O16" s="119" t="s">
        <v>229</v>
      </c>
      <c r="P16" s="191" t="s">
        <v>299</v>
      </c>
      <c r="Q16" s="199" t="s">
        <v>1443</v>
      </c>
      <c r="R16" s="123" t="s">
        <v>1280</v>
      </c>
    </row>
    <row r="17" spans="1:21">
      <c r="A17" s="252"/>
      <c r="B17" s="261"/>
      <c r="C17" s="252"/>
      <c r="D17" s="252"/>
      <c r="E17" s="252"/>
      <c r="F17" s="415"/>
      <c r="G17" s="252"/>
      <c r="H17" s="342"/>
      <c r="I17" s="406"/>
      <c r="J17" s="252"/>
      <c r="K17" s="252"/>
      <c r="L17" s="406"/>
      <c r="M17" s="231" t="s">
        <v>161</v>
      </c>
      <c r="N17" s="190" t="str">
        <f>"0607800388060443"</f>
        <v>0607800388060443</v>
      </c>
      <c r="O17" s="119" t="s">
        <v>229</v>
      </c>
      <c r="P17" s="191" t="s">
        <v>299</v>
      </c>
      <c r="Q17" s="199" t="s">
        <v>1440</v>
      </c>
      <c r="R17" s="123"/>
    </row>
    <row r="18" spans="1:21" ht="15.75" customHeight="1">
      <c r="A18" s="250">
        <v>5</v>
      </c>
      <c r="B18" s="259" t="s">
        <v>1229</v>
      </c>
      <c r="C18" s="250" t="s">
        <v>32</v>
      </c>
      <c r="D18" s="250" t="s">
        <v>38</v>
      </c>
      <c r="E18" s="250" t="s">
        <v>79</v>
      </c>
      <c r="F18" s="414" t="s">
        <v>300</v>
      </c>
      <c r="G18" s="250">
        <v>9996649374</v>
      </c>
      <c r="H18" s="341" t="s">
        <v>80</v>
      </c>
      <c r="I18" s="406" t="s">
        <v>1332</v>
      </c>
      <c r="J18" s="250" t="s">
        <v>865</v>
      </c>
      <c r="K18" s="250" t="s">
        <v>31</v>
      </c>
      <c r="L18" s="406" t="s">
        <v>8</v>
      </c>
      <c r="M18" s="231" t="str">
        <f>"Chindhar(23)"</f>
        <v>Chindhar(23)</v>
      </c>
      <c r="N18" s="190" t="str">
        <f>"0607800388060445"</f>
        <v>0607800388060445</v>
      </c>
      <c r="O18" s="119" t="s">
        <v>229</v>
      </c>
      <c r="P18" s="191" t="s">
        <v>300</v>
      </c>
      <c r="Q18" s="199" t="s">
        <v>1444</v>
      </c>
      <c r="R18" s="123" t="s">
        <v>992</v>
      </c>
    </row>
    <row r="19" spans="1:21" ht="15.75" customHeight="1">
      <c r="A19" s="252"/>
      <c r="B19" s="261"/>
      <c r="C19" s="252"/>
      <c r="D19" s="252"/>
      <c r="E19" s="252"/>
      <c r="F19" s="415"/>
      <c r="G19" s="252"/>
      <c r="H19" s="342"/>
      <c r="I19" s="406"/>
      <c r="J19" s="252"/>
      <c r="K19" s="252"/>
      <c r="L19" s="406"/>
      <c r="M19" s="231" t="str">
        <f>"Khara Kheri(94)"</f>
        <v>Khara Kheri(94)</v>
      </c>
      <c r="N19" s="190" t="str">
        <f>"0607800388060444"</f>
        <v>0607800388060444</v>
      </c>
      <c r="O19" s="119" t="s">
        <v>229</v>
      </c>
      <c r="P19" s="191" t="s">
        <v>300</v>
      </c>
      <c r="Q19" s="199" t="s">
        <v>1440</v>
      </c>
      <c r="R19" s="123"/>
    </row>
    <row r="20" spans="1:21" ht="15.75" customHeight="1">
      <c r="A20" s="250">
        <v>6</v>
      </c>
      <c r="B20" s="259" t="s">
        <v>1125</v>
      </c>
      <c r="C20" s="250" t="s">
        <v>32</v>
      </c>
      <c r="D20" s="253" t="s">
        <v>34</v>
      </c>
      <c r="E20" s="250" t="s">
        <v>381</v>
      </c>
      <c r="F20" s="250" t="s">
        <v>378</v>
      </c>
      <c r="G20" s="253">
        <v>9416532744</v>
      </c>
      <c r="H20" s="408" t="s">
        <v>382</v>
      </c>
      <c r="I20" s="250" t="s">
        <v>1332</v>
      </c>
      <c r="J20" s="250" t="s">
        <v>866</v>
      </c>
      <c r="K20" s="406" t="s">
        <v>31</v>
      </c>
      <c r="L20" s="406" t="s">
        <v>8</v>
      </c>
      <c r="M20" s="231" t="s">
        <v>162</v>
      </c>
      <c r="N20" s="190" t="str">
        <f>"0607800388060472"</f>
        <v>0607800388060472</v>
      </c>
      <c r="O20" s="119" t="s">
        <v>301</v>
      </c>
      <c r="P20" s="191" t="s">
        <v>302</v>
      </c>
      <c r="Q20" s="199" t="s">
        <v>1445</v>
      </c>
      <c r="R20" s="123" t="s">
        <v>993</v>
      </c>
    </row>
    <row r="21" spans="1:21" ht="15.75" customHeight="1">
      <c r="A21" s="251"/>
      <c r="B21" s="260"/>
      <c r="C21" s="251"/>
      <c r="D21" s="254"/>
      <c r="E21" s="251"/>
      <c r="F21" s="251"/>
      <c r="G21" s="254"/>
      <c r="H21" s="409"/>
      <c r="I21" s="251"/>
      <c r="J21" s="251"/>
      <c r="K21" s="406"/>
      <c r="L21" s="406"/>
      <c r="M21" s="231" t="s">
        <v>163</v>
      </c>
      <c r="N21" s="190" t="str">
        <f>"0607800388060471"</f>
        <v>0607800388060471</v>
      </c>
      <c r="O21" s="119" t="s">
        <v>301</v>
      </c>
      <c r="P21" s="191" t="s">
        <v>302</v>
      </c>
      <c r="Q21" s="199" t="s">
        <v>1440</v>
      </c>
      <c r="R21" s="123"/>
    </row>
    <row r="22" spans="1:21" ht="15.75" customHeight="1">
      <c r="A22" s="252"/>
      <c r="B22" s="261"/>
      <c r="C22" s="252"/>
      <c r="D22" s="255"/>
      <c r="E22" s="252"/>
      <c r="F22" s="252"/>
      <c r="G22" s="255"/>
      <c r="H22" s="410"/>
      <c r="I22" s="252"/>
      <c r="J22" s="252"/>
      <c r="K22" s="406"/>
      <c r="L22" s="406"/>
      <c r="M22" s="231" t="s">
        <v>164</v>
      </c>
      <c r="N22" s="190" t="str">
        <f>"0607800388060473"</f>
        <v>0607800388060473</v>
      </c>
      <c r="O22" s="119" t="s">
        <v>301</v>
      </c>
      <c r="P22" s="191" t="s">
        <v>302</v>
      </c>
      <c r="Q22" s="199" t="s">
        <v>1440</v>
      </c>
      <c r="R22" s="123"/>
    </row>
    <row r="23" spans="1:21" ht="18" customHeight="1">
      <c r="A23" s="250">
        <v>7</v>
      </c>
      <c r="B23" s="259" t="s">
        <v>1125</v>
      </c>
      <c r="C23" s="250" t="s">
        <v>32</v>
      </c>
      <c r="D23" s="250" t="s">
        <v>34</v>
      </c>
      <c r="E23" s="250" t="s">
        <v>381</v>
      </c>
      <c r="F23" s="412" t="s">
        <v>302</v>
      </c>
      <c r="G23" s="250">
        <v>9416332744</v>
      </c>
      <c r="H23" s="266" t="s">
        <v>382</v>
      </c>
      <c r="I23" s="406" t="s">
        <v>1332</v>
      </c>
      <c r="J23" s="250" t="s">
        <v>866</v>
      </c>
      <c r="K23" s="406" t="s">
        <v>31</v>
      </c>
      <c r="L23" s="411" t="s">
        <v>8</v>
      </c>
      <c r="M23" s="232" t="str">
        <f>"Hanspur(112)"</f>
        <v>Hanspur(112)</v>
      </c>
      <c r="N23" s="193" t="str">
        <f>"0607800388060470"</f>
        <v>0607800388060470</v>
      </c>
      <c r="O23" s="119" t="s">
        <v>301</v>
      </c>
      <c r="P23" s="124" t="s">
        <v>1272</v>
      </c>
      <c r="Q23" s="208" t="s">
        <v>1446</v>
      </c>
      <c r="R23" s="211" t="s">
        <v>994</v>
      </c>
      <c r="S23" s="194" t="s">
        <v>1317</v>
      </c>
    </row>
    <row r="24" spans="1:21" ht="18" customHeight="1">
      <c r="A24" s="252"/>
      <c r="B24" s="260"/>
      <c r="C24" s="252"/>
      <c r="D24" s="252"/>
      <c r="E24" s="252"/>
      <c r="F24" s="413"/>
      <c r="G24" s="252"/>
      <c r="H24" s="268"/>
      <c r="I24" s="406"/>
      <c r="J24" s="252"/>
      <c r="K24" s="406"/>
      <c r="L24" s="411"/>
      <c r="M24" s="232" t="s">
        <v>189</v>
      </c>
      <c r="N24" s="193" t="str">
        <f>"0607800388060428"</f>
        <v>0607800388060428</v>
      </c>
      <c r="O24" s="119" t="s">
        <v>301</v>
      </c>
      <c r="P24" s="124" t="s">
        <v>1272</v>
      </c>
      <c r="Q24" s="199" t="s">
        <v>1440</v>
      </c>
      <c r="R24" s="123"/>
    </row>
    <row r="25" spans="1:21" ht="15.75" customHeight="1">
      <c r="A25" s="250">
        <v>8</v>
      </c>
      <c r="B25" s="259" t="s">
        <v>1126</v>
      </c>
      <c r="C25" s="250" t="s">
        <v>32</v>
      </c>
      <c r="D25" s="250" t="s">
        <v>41</v>
      </c>
      <c r="E25" s="250" t="s">
        <v>77</v>
      </c>
      <c r="F25" s="346" t="s">
        <v>304</v>
      </c>
      <c r="G25" s="250">
        <v>9468488360</v>
      </c>
      <c r="H25" s="341" t="s">
        <v>78</v>
      </c>
      <c r="I25" s="262" t="s">
        <v>1332</v>
      </c>
      <c r="J25" s="250" t="s">
        <v>579</v>
      </c>
      <c r="K25" s="406" t="s">
        <v>31</v>
      </c>
      <c r="L25" s="406" t="s">
        <v>8</v>
      </c>
      <c r="M25" s="231" t="s">
        <v>165</v>
      </c>
      <c r="N25" s="190" t="str">
        <f>"0607800388060437"</f>
        <v>0607800388060437</v>
      </c>
      <c r="O25" s="119" t="s">
        <v>303</v>
      </c>
      <c r="P25" s="191" t="s">
        <v>304</v>
      </c>
      <c r="Q25" s="200" t="s">
        <v>1447</v>
      </c>
      <c r="R25" s="123" t="s">
        <v>995</v>
      </c>
    </row>
    <row r="26" spans="1:21" ht="15.75" customHeight="1">
      <c r="A26" s="251"/>
      <c r="B26" s="260"/>
      <c r="C26" s="251"/>
      <c r="D26" s="251"/>
      <c r="E26" s="251"/>
      <c r="F26" s="347"/>
      <c r="G26" s="251"/>
      <c r="H26" s="352"/>
      <c r="I26" s="262"/>
      <c r="J26" s="251"/>
      <c r="K26" s="406"/>
      <c r="L26" s="406"/>
      <c r="M26" s="231" t="s">
        <v>166</v>
      </c>
      <c r="N26" s="190" t="str">
        <f>"0607800388060435"</f>
        <v>0607800388060435</v>
      </c>
      <c r="O26" s="119" t="s">
        <v>303</v>
      </c>
      <c r="P26" s="191" t="s">
        <v>304</v>
      </c>
      <c r="Q26" s="199" t="s">
        <v>1440</v>
      </c>
      <c r="R26" s="123"/>
    </row>
    <row r="27" spans="1:21" ht="15.75" customHeight="1">
      <c r="A27" s="251"/>
      <c r="B27" s="260"/>
      <c r="C27" s="251"/>
      <c r="D27" s="251"/>
      <c r="E27" s="251"/>
      <c r="F27" s="347"/>
      <c r="G27" s="251"/>
      <c r="H27" s="352"/>
      <c r="I27" s="262"/>
      <c r="J27" s="251"/>
      <c r="K27" s="406"/>
      <c r="L27" s="406"/>
      <c r="M27" s="231" t="s">
        <v>167</v>
      </c>
      <c r="N27" s="190" t="str">
        <f>"0607800388060434"</f>
        <v>0607800388060434</v>
      </c>
      <c r="O27" s="119" t="s">
        <v>303</v>
      </c>
      <c r="P27" s="191" t="s">
        <v>304</v>
      </c>
      <c r="Q27" s="199" t="s">
        <v>1440</v>
      </c>
      <c r="R27" s="123"/>
    </row>
    <row r="28" spans="1:21" ht="30" customHeight="1">
      <c r="A28" s="252"/>
      <c r="B28" s="261"/>
      <c r="C28" s="252"/>
      <c r="D28" s="252"/>
      <c r="E28" s="252"/>
      <c r="F28" s="348"/>
      <c r="G28" s="252"/>
      <c r="H28" s="342"/>
      <c r="I28" s="262"/>
      <c r="J28" s="252"/>
      <c r="K28" s="406"/>
      <c r="L28" s="406"/>
      <c r="M28" s="127" t="s">
        <v>289</v>
      </c>
      <c r="N28" s="130">
        <v>607800388060437</v>
      </c>
      <c r="O28" s="119" t="s">
        <v>303</v>
      </c>
      <c r="P28" s="191" t="s">
        <v>304</v>
      </c>
      <c r="Q28" s="208" t="s">
        <v>1440</v>
      </c>
      <c r="S28" s="194" t="s">
        <v>1318</v>
      </c>
      <c r="T28" s="182"/>
      <c r="U28" s="182"/>
    </row>
    <row r="29" spans="1:21" ht="21.75" customHeight="1">
      <c r="A29" s="114">
        <v>9</v>
      </c>
      <c r="B29" s="233" t="s">
        <v>1433</v>
      </c>
      <c r="C29" s="190" t="s">
        <v>32</v>
      </c>
      <c r="D29" s="190" t="s">
        <v>38</v>
      </c>
      <c r="E29" s="190" t="s">
        <v>376</v>
      </c>
      <c r="F29" s="112" t="s">
        <v>305</v>
      </c>
      <c r="G29" s="190">
        <v>9896870154</v>
      </c>
      <c r="H29" s="107" t="s">
        <v>377</v>
      </c>
      <c r="I29" s="191" t="s">
        <v>1431</v>
      </c>
      <c r="J29" s="43" t="s">
        <v>1432</v>
      </c>
      <c r="K29" s="190" t="s">
        <v>31</v>
      </c>
      <c r="L29" s="190" t="s">
        <v>8</v>
      </c>
      <c r="M29" s="231" t="str">
        <f>"Birdhana(139)"</f>
        <v>Birdhana(139)</v>
      </c>
      <c r="N29" s="190" t="str">
        <f>"0607800388060436"</f>
        <v>0607800388060436</v>
      </c>
      <c r="O29" s="119" t="s">
        <v>303</v>
      </c>
      <c r="P29" s="191" t="s">
        <v>305</v>
      </c>
      <c r="Q29" s="200" t="s">
        <v>1448</v>
      </c>
      <c r="R29" s="123" t="s">
        <v>996</v>
      </c>
      <c r="S29" s="197"/>
      <c r="T29" s="182"/>
      <c r="U29" s="182"/>
    </row>
    <row r="30" spans="1:21" ht="15.75" customHeight="1">
      <c r="A30" s="250">
        <v>10</v>
      </c>
      <c r="B30" s="259" t="s">
        <v>1127</v>
      </c>
      <c r="C30" s="250" t="s">
        <v>32</v>
      </c>
      <c r="D30" s="250" t="s">
        <v>41</v>
      </c>
      <c r="E30" s="250" t="s">
        <v>142</v>
      </c>
      <c r="F30" s="346" t="s">
        <v>307</v>
      </c>
      <c r="G30" s="253">
        <v>9729044116</v>
      </c>
      <c r="H30" s="341" t="s">
        <v>143</v>
      </c>
      <c r="I30" s="353" t="s">
        <v>1431</v>
      </c>
      <c r="J30" s="250" t="s">
        <v>464</v>
      </c>
      <c r="K30" s="406" t="s">
        <v>31</v>
      </c>
      <c r="L30" s="406" t="s">
        <v>8</v>
      </c>
      <c r="M30" s="231" t="s">
        <v>168</v>
      </c>
      <c r="N30" s="190" t="str">
        <f>"0607800388060478"</f>
        <v>0607800388060478</v>
      </c>
      <c r="O30" s="119" t="s">
        <v>306</v>
      </c>
      <c r="P30" s="191" t="s">
        <v>307</v>
      </c>
      <c r="Q30" s="200" t="s">
        <v>1449</v>
      </c>
      <c r="R30" s="123" t="s">
        <v>997</v>
      </c>
    </row>
    <row r="31" spans="1:21" ht="15.75" customHeight="1">
      <c r="A31" s="251"/>
      <c r="B31" s="260"/>
      <c r="C31" s="251"/>
      <c r="D31" s="251"/>
      <c r="E31" s="251"/>
      <c r="F31" s="347"/>
      <c r="G31" s="254"/>
      <c r="H31" s="352"/>
      <c r="I31" s="407"/>
      <c r="J31" s="251"/>
      <c r="K31" s="406"/>
      <c r="L31" s="406"/>
      <c r="M31" s="231" t="s">
        <v>1310</v>
      </c>
      <c r="N31" s="190" t="str">
        <f>"0607800388060450"</f>
        <v>0607800388060450</v>
      </c>
      <c r="O31" s="119" t="s">
        <v>306</v>
      </c>
      <c r="P31" s="191" t="s">
        <v>307</v>
      </c>
      <c r="Q31" s="199" t="s">
        <v>1440</v>
      </c>
      <c r="R31" s="123"/>
      <c r="S31" s="194"/>
    </row>
    <row r="32" spans="1:21" ht="15.75" customHeight="1">
      <c r="A32" s="252"/>
      <c r="B32" s="261"/>
      <c r="C32" s="252"/>
      <c r="D32" s="252"/>
      <c r="E32" s="252"/>
      <c r="F32" s="348"/>
      <c r="G32" s="255"/>
      <c r="H32" s="342"/>
      <c r="I32" s="354"/>
      <c r="J32" s="252"/>
      <c r="K32" s="406"/>
      <c r="L32" s="406"/>
      <c r="M32" s="127" t="s">
        <v>169</v>
      </c>
      <c r="N32" s="128" t="str">
        <f>"0607800388060450"</f>
        <v>0607800388060450</v>
      </c>
      <c r="O32" s="119" t="s">
        <v>306</v>
      </c>
      <c r="P32" s="191" t="s">
        <v>307</v>
      </c>
      <c r="Q32" s="208" t="s">
        <v>1440</v>
      </c>
      <c r="S32" s="194" t="s">
        <v>1579</v>
      </c>
    </row>
    <row r="33" spans="1:19" ht="15.75" customHeight="1">
      <c r="A33" s="250">
        <v>11</v>
      </c>
      <c r="B33" s="259" t="s">
        <v>1128</v>
      </c>
      <c r="C33" s="250" t="s">
        <v>32</v>
      </c>
      <c r="D33" s="250" t="s">
        <v>41</v>
      </c>
      <c r="E33" s="250" t="s">
        <v>144</v>
      </c>
      <c r="F33" s="266" t="s">
        <v>379</v>
      </c>
      <c r="G33" s="253">
        <v>9813324650</v>
      </c>
      <c r="H33" s="263" t="s">
        <v>60</v>
      </c>
      <c r="I33" s="406" t="s">
        <v>1434</v>
      </c>
      <c r="J33" s="250" t="s">
        <v>867</v>
      </c>
      <c r="K33" s="406" t="s">
        <v>31</v>
      </c>
      <c r="L33" s="406" t="s">
        <v>8</v>
      </c>
      <c r="M33" s="231" t="s">
        <v>170</v>
      </c>
      <c r="N33" s="190" t="str">
        <f>"0607800388060449"</f>
        <v>0607800388060449</v>
      </c>
      <c r="O33" s="119" t="s">
        <v>308</v>
      </c>
      <c r="P33" s="191" t="s">
        <v>309</v>
      </c>
      <c r="Q33" s="200" t="s">
        <v>1450</v>
      </c>
      <c r="R33" s="123" t="s">
        <v>998</v>
      </c>
      <c r="S33" s="194"/>
    </row>
    <row r="34" spans="1:19" ht="15.75" customHeight="1">
      <c r="A34" s="251"/>
      <c r="B34" s="260"/>
      <c r="C34" s="251"/>
      <c r="D34" s="251"/>
      <c r="E34" s="251"/>
      <c r="F34" s="267"/>
      <c r="G34" s="254"/>
      <c r="H34" s="264"/>
      <c r="I34" s="406"/>
      <c r="J34" s="251"/>
      <c r="K34" s="406"/>
      <c r="L34" s="406"/>
      <c r="M34" s="127" t="s">
        <v>171</v>
      </c>
      <c r="N34" s="128" t="str">
        <f>"0607800388060449"</f>
        <v>0607800388060449</v>
      </c>
      <c r="O34" s="119" t="s">
        <v>308</v>
      </c>
      <c r="P34" s="191" t="s">
        <v>309</v>
      </c>
      <c r="Q34" s="208" t="s">
        <v>1440</v>
      </c>
      <c r="S34" s="194" t="s">
        <v>1319</v>
      </c>
    </row>
    <row r="35" spans="1:19" ht="15.75" customHeight="1">
      <c r="A35" s="251"/>
      <c r="B35" s="260"/>
      <c r="C35" s="251"/>
      <c r="D35" s="251"/>
      <c r="E35" s="251"/>
      <c r="F35" s="267"/>
      <c r="G35" s="254"/>
      <c r="H35" s="264"/>
      <c r="I35" s="406"/>
      <c r="J35" s="251"/>
      <c r="K35" s="406"/>
      <c r="L35" s="406"/>
      <c r="M35" s="231" t="s">
        <v>1311</v>
      </c>
      <c r="N35" s="190" t="str">
        <f>"0607800388060480"</f>
        <v>0607800388060480</v>
      </c>
      <c r="O35" s="119" t="s">
        <v>308</v>
      </c>
      <c r="P35" s="191" t="s">
        <v>309</v>
      </c>
      <c r="Q35" s="199" t="s">
        <v>1440</v>
      </c>
      <c r="R35" s="123"/>
      <c r="S35" s="194"/>
    </row>
    <row r="36" spans="1:19" ht="15.75" customHeight="1">
      <c r="A36" s="251"/>
      <c r="B36" s="260"/>
      <c r="C36" s="251"/>
      <c r="D36" s="251"/>
      <c r="E36" s="251"/>
      <c r="F36" s="267"/>
      <c r="G36" s="254"/>
      <c r="H36" s="264"/>
      <c r="I36" s="406"/>
      <c r="J36" s="251"/>
      <c r="K36" s="406"/>
      <c r="L36" s="406"/>
      <c r="M36" s="127" t="s">
        <v>172</v>
      </c>
      <c r="N36" s="128" t="str">
        <f>"0607800388060480"</f>
        <v>0607800388060480</v>
      </c>
      <c r="O36" s="119" t="s">
        <v>308</v>
      </c>
      <c r="P36" s="191" t="s">
        <v>309</v>
      </c>
      <c r="Q36" s="208" t="s">
        <v>1440</v>
      </c>
      <c r="S36" s="194" t="s">
        <v>1320</v>
      </c>
    </row>
    <row r="37" spans="1:19" ht="15.75" customHeight="1">
      <c r="A37" s="251"/>
      <c r="B37" s="260"/>
      <c r="C37" s="251"/>
      <c r="D37" s="251"/>
      <c r="E37" s="251"/>
      <c r="F37" s="267"/>
      <c r="G37" s="254"/>
      <c r="H37" s="264"/>
      <c r="I37" s="406"/>
      <c r="J37" s="251"/>
      <c r="K37" s="406"/>
      <c r="L37" s="406"/>
      <c r="M37" s="231" t="s">
        <v>173</v>
      </c>
      <c r="N37" s="220" t="str">
        <f>"0607800388060450"</f>
        <v>0607800388060450</v>
      </c>
      <c r="O37" s="119" t="s">
        <v>308</v>
      </c>
      <c r="P37" s="191" t="s">
        <v>309</v>
      </c>
      <c r="Q37" s="199" t="s">
        <v>1440</v>
      </c>
      <c r="R37" s="123"/>
    </row>
    <row r="38" spans="1:19" ht="15.75" customHeight="1">
      <c r="A38" s="252"/>
      <c r="B38" s="261"/>
      <c r="C38" s="252"/>
      <c r="D38" s="252"/>
      <c r="E38" s="252"/>
      <c r="F38" s="268"/>
      <c r="G38" s="255"/>
      <c r="H38" s="265"/>
      <c r="I38" s="406"/>
      <c r="J38" s="252"/>
      <c r="K38" s="406"/>
      <c r="L38" s="406"/>
      <c r="M38" s="231" t="s">
        <v>174</v>
      </c>
      <c r="N38" s="190" t="str">
        <f>"0607800388060446"</f>
        <v>0607800388060446</v>
      </c>
      <c r="O38" s="119" t="s">
        <v>308</v>
      </c>
      <c r="P38" s="191" t="s">
        <v>309</v>
      </c>
      <c r="Q38" s="199" t="s">
        <v>1440</v>
      </c>
      <c r="R38" s="123"/>
    </row>
    <row r="39" spans="1:19" ht="15.75" customHeight="1">
      <c r="A39" s="250">
        <v>12</v>
      </c>
      <c r="B39" s="259" t="s">
        <v>1230</v>
      </c>
      <c r="C39" s="250" t="s">
        <v>32</v>
      </c>
      <c r="D39" s="250" t="s">
        <v>38</v>
      </c>
      <c r="E39" s="250" t="s">
        <v>57</v>
      </c>
      <c r="F39" s="266" t="s">
        <v>380</v>
      </c>
      <c r="G39" s="250">
        <v>9802759033</v>
      </c>
      <c r="H39" s="341" t="s">
        <v>58</v>
      </c>
      <c r="I39" s="250" t="s">
        <v>1431</v>
      </c>
      <c r="J39" s="250" t="s">
        <v>868</v>
      </c>
      <c r="K39" s="250" t="s">
        <v>31</v>
      </c>
      <c r="L39" s="250" t="s">
        <v>8</v>
      </c>
      <c r="M39" s="231" t="s">
        <v>175</v>
      </c>
      <c r="N39" s="190" t="str">
        <f>"0607800388060477"</f>
        <v>0607800388060477</v>
      </c>
      <c r="O39" s="119" t="s">
        <v>310</v>
      </c>
      <c r="P39" s="191" t="s">
        <v>311</v>
      </c>
      <c r="Q39" s="200" t="s">
        <v>1451</v>
      </c>
      <c r="R39" s="123" t="s">
        <v>999</v>
      </c>
    </row>
    <row r="40" spans="1:19" ht="15.75" customHeight="1">
      <c r="A40" s="252"/>
      <c r="B40" s="261"/>
      <c r="C40" s="252"/>
      <c r="D40" s="252"/>
      <c r="E40" s="252"/>
      <c r="F40" s="268"/>
      <c r="G40" s="252"/>
      <c r="H40" s="342"/>
      <c r="I40" s="252"/>
      <c r="J40" s="252"/>
      <c r="K40" s="252"/>
      <c r="L40" s="252"/>
      <c r="M40" s="231" t="s">
        <v>1312</v>
      </c>
      <c r="N40" s="190" t="str">
        <f>"0607800388060466"</f>
        <v>0607800388060466</v>
      </c>
      <c r="O40" s="119" t="s">
        <v>310</v>
      </c>
      <c r="P40" s="191" t="s">
        <v>311</v>
      </c>
      <c r="Q40" s="199" t="s">
        <v>1440</v>
      </c>
      <c r="R40" s="123"/>
      <c r="S40" s="194"/>
    </row>
    <row r="41" spans="1:19" ht="15.75" customHeight="1">
      <c r="A41" s="114">
        <v>13</v>
      </c>
      <c r="B41" s="233" t="s">
        <v>1129</v>
      </c>
      <c r="C41" s="190" t="s">
        <v>32</v>
      </c>
      <c r="D41" s="190" t="s">
        <v>41</v>
      </c>
      <c r="E41" s="190" t="s">
        <v>59</v>
      </c>
      <c r="F41" s="112" t="s">
        <v>312</v>
      </c>
      <c r="G41" s="190">
        <v>9466260780</v>
      </c>
      <c r="H41" s="110" t="s">
        <v>60</v>
      </c>
      <c r="I41" s="190" t="s">
        <v>1431</v>
      </c>
      <c r="J41" s="190" t="s">
        <v>485</v>
      </c>
      <c r="K41" s="190" t="s">
        <v>31</v>
      </c>
      <c r="L41" s="190" t="s">
        <v>8</v>
      </c>
      <c r="M41" s="231" t="str">
        <f>"Karnoli (38)"</f>
        <v>Karnoli (38)</v>
      </c>
      <c r="N41" s="190" t="str">
        <f>"0607800388060475"</f>
        <v>0607800388060475</v>
      </c>
      <c r="O41" s="119" t="s">
        <v>310</v>
      </c>
      <c r="P41" s="191" t="s">
        <v>312</v>
      </c>
      <c r="Q41" s="200" t="s">
        <v>1452</v>
      </c>
      <c r="R41" s="123" t="s">
        <v>1000</v>
      </c>
    </row>
    <row r="42" spans="1:19" ht="30" customHeight="1">
      <c r="A42" s="250">
        <v>14</v>
      </c>
      <c r="B42" s="259" t="s">
        <v>1126</v>
      </c>
      <c r="C42" s="250" t="s">
        <v>32</v>
      </c>
      <c r="D42" s="250" t="s">
        <v>38</v>
      </c>
      <c r="E42" s="250" t="s">
        <v>404</v>
      </c>
      <c r="F42" s="346" t="s">
        <v>313</v>
      </c>
      <c r="G42" s="250">
        <v>9050137426</v>
      </c>
      <c r="H42" s="341" t="s">
        <v>405</v>
      </c>
      <c r="I42" s="250" t="s">
        <v>1431</v>
      </c>
      <c r="J42" s="250" t="s">
        <v>579</v>
      </c>
      <c r="K42" s="250" t="s">
        <v>31</v>
      </c>
      <c r="L42" s="250" t="s">
        <v>8</v>
      </c>
      <c r="M42" s="231" t="s">
        <v>286</v>
      </c>
      <c r="N42" s="190" t="str">
        <f>"0607800388060466"</f>
        <v>0607800388060466</v>
      </c>
      <c r="O42" s="119" t="s">
        <v>233</v>
      </c>
      <c r="P42" s="191" t="s">
        <v>313</v>
      </c>
      <c r="Q42" s="208" t="s">
        <v>1453</v>
      </c>
      <c r="R42" s="211" t="s">
        <v>1001</v>
      </c>
    </row>
    <row r="43" spans="1:19" ht="30" customHeight="1">
      <c r="A43" s="251"/>
      <c r="B43" s="260"/>
      <c r="C43" s="251"/>
      <c r="D43" s="251"/>
      <c r="E43" s="251"/>
      <c r="F43" s="347"/>
      <c r="G43" s="251"/>
      <c r="H43" s="352"/>
      <c r="I43" s="251"/>
      <c r="J43" s="251"/>
      <c r="K43" s="251"/>
      <c r="L43" s="251"/>
      <c r="M43" s="231" t="str">
        <f>"Khan Mohammad(132)"</f>
        <v>Khan Mohammad(132)</v>
      </c>
      <c r="N43" s="190" t="str">
        <f>"0607800388060465"</f>
        <v>0607800388060465</v>
      </c>
      <c r="O43" s="119" t="s">
        <v>233</v>
      </c>
      <c r="P43" s="191" t="s">
        <v>313</v>
      </c>
      <c r="Q43" s="199" t="s">
        <v>1440</v>
      </c>
      <c r="R43" s="123"/>
    </row>
    <row r="44" spans="1:19" ht="30" customHeight="1">
      <c r="A44" s="251"/>
      <c r="B44" s="260"/>
      <c r="C44" s="251"/>
      <c r="D44" s="251"/>
      <c r="E44" s="251"/>
      <c r="F44" s="347"/>
      <c r="G44" s="251"/>
      <c r="H44" s="352"/>
      <c r="I44" s="251"/>
      <c r="J44" s="251"/>
      <c r="K44" s="251"/>
      <c r="L44" s="251"/>
      <c r="M44" s="131" t="s">
        <v>176</v>
      </c>
      <c r="N44" s="193"/>
      <c r="O44" s="119" t="s">
        <v>233</v>
      </c>
      <c r="P44" s="191" t="s">
        <v>313</v>
      </c>
      <c r="Q44" s="199" t="s">
        <v>1440</v>
      </c>
      <c r="R44" s="123"/>
      <c r="S44" s="194" t="s">
        <v>1284</v>
      </c>
    </row>
    <row r="45" spans="1:19" ht="30" customHeight="1">
      <c r="A45" s="252"/>
      <c r="B45" s="261"/>
      <c r="C45" s="252"/>
      <c r="D45" s="252"/>
      <c r="E45" s="252"/>
      <c r="F45" s="348"/>
      <c r="G45" s="252"/>
      <c r="H45" s="342"/>
      <c r="I45" s="252"/>
      <c r="J45" s="252"/>
      <c r="K45" s="252"/>
      <c r="L45" s="252"/>
      <c r="M45" s="127" t="s">
        <v>1313</v>
      </c>
      <c r="N45" s="128" t="str">
        <f>"0607800388060466"</f>
        <v>0607800388060466</v>
      </c>
      <c r="O45" s="119" t="s">
        <v>233</v>
      </c>
      <c r="P45" s="191" t="s">
        <v>313</v>
      </c>
      <c r="Q45" s="199" t="s">
        <v>1440</v>
      </c>
      <c r="R45" s="123"/>
      <c r="S45" s="194" t="s">
        <v>1436</v>
      </c>
    </row>
    <row r="46" spans="1:19" ht="30" customHeight="1">
      <c r="A46" s="250">
        <v>15</v>
      </c>
      <c r="B46" s="259" t="s">
        <v>1130</v>
      </c>
      <c r="C46" s="250" t="s">
        <v>32</v>
      </c>
      <c r="D46" s="250" t="s">
        <v>41</v>
      </c>
      <c r="E46" s="250" t="s">
        <v>81</v>
      </c>
      <c r="F46" s="346" t="s">
        <v>314</v>
      </c>
      <c r="G46" s="250">
        <v>9518693677</v>
      </c>
      <c r="H46" s="341" t="s">
        <v>82</v>
      </c>
      <c r="I46" s="250" t="s">
        <v>1431</v>
      </c>
      <c r="J46" s="250" t="s">
        <v>869</v>
      </c>
      <c r="K46" s="250" t="s">
        <v>31</v>
      </c>
      <c r="L46" s="250" t="s">
        <v>8</v>
      </c>
      <c r="M46" s="231" t="str">
        <f>"Hijarawan Khurd (40)"</f>
        <v>Hijarawan Khurd (40)</v>
      </c>
      <c r="N46" s="190" t="str">
        <f>"0607800388060469"</f>
        <v>0607800388060469</v>
      </c>
      <c r="O46" s="119" t="s">
        <v>233</v>
      </c>
      <c r="P46" s="191" t="s">
        <v>314</v>
      </c>
      <c r="Q46" s="200" t="s">
        <v>1454</v>
      </c>
      <c r="R46" s="123" t="s">
        <v>1002</v>
      </c>
    </row>
    <row r="47" spans="1:19" ht="30" customHeight="1">
      <c r="A47" s="252"/>
      <c r="B47" s="261"/>
      <c r="C47" s="252"/>
      <c r="D47" s="252"/>
      <c r="E47" s="252"/>
      <c r="F47" s="348"/>
      <c r="G47" s="252"/>
      <c r="H47" s="342"/>
      <c r="I47" s="252"/>
      <c r="J47" s="252"/>
      <c r="K47" s="252"/>
      <c r="L47" s="252"/>
      <c r="M47" s="127" t="s">
        <v>3</v>
      </c>
      <c r="N47" s="128" t="str">
        <f>"0607800388060466"</f>
        <v>0607800388060466</v>
      </c>
      <c r="O47" s="119" t="s">
        <v>233</v>
      </c>
      <c r="P47" s="191" t="s">
        <v>314</v>
      </c>
      <c r="Q47" s="208" t="s">
        <v>1440</v>
      </c>
      <c r="S47" s="194" t="s">
        <v>1437</v>
      </c>
    </row>
    <row r="48" spans="1:19" ht="15.75" customHeight="1">
      <c r="A48" s="250">
        <v>16</v>
      </c>
      <c r="B48" s="259" t="s">
        <v>1231</v>
      </c>
      <c r="C48" s="250" t="s">
        <v>32</v>
      </c>
      <c r="D48" s="250" t="s">
        <v>41</v>
      </c>
      <c r="E48" s="250" t="s">
        <v>49</v>
      </c>
      <c r="F48" s="346" t="s">
        <v>315</v>
      </c>
      <c r="G48" s="250">
        <v>9812322412</v>
      </c>
      <c r="H48" s="341" t="s">
        <v>50</v>
      </c>
      <c r="I48" s="250" t="s">
        <v>1431</v>
      </c>
      <c r="J48" s="250" t="s">
        <v>870</v>
      </c>
      <c r="K48" s="250" t="s">
        <v>31</v>
      </c>
      <c r="L48" s="250" t="s">
        <v>8</v>
      </c>
      <c r="M48" s="231" t="str">
        <f>"Fatehabad (M Cl)"</f>
        <v>Fatehabad (M Cl)</v>
      </c>
      <c r="N48" s="190" t="str">
        <f>"0607800388800398"</f>
        <v>0607800388800398</v>
      </c>
      <c r="O48" s="119" t="s">
        <v>303</v>
      </c>
      <c r="P48" s="191" t="s">
        <v>315</v>
      </c>
      <c r="Q48" s="200" t="s">
        <v>1455</v>
      </c>
      <c r="R48" s="123" t="s">
        <v>1003</v>
      </c>
    </row>
    <row r="49" spans="1:19" ht="15.75" customHeight="1">
      <c r="A49" s="251"/>
      <c r="B49" s="261"/>
      <c r="C49" s="252"/>
      <c r="D49" s="252"/>
      <c r="E49" s="252"/>
      <c r="F49" s="348"/>
      <c r="G49" s="252"/>
      <c r="H49" s="342"/>
      <c r="I49" s="252"/>
      <c r="J49" s="252"/>
      <c r="K49" s="252"/>
      <c r="L49" s="252"/>
      <c r="M49" s="231" t="s">
        <v>1314</v>
      </c>
      <c r="N49" s="190" t="str">
        <f>"0607800388060454"</f>
        <v>0607800388060454</v>
      </c>
      <c r="O49" s="119" t="s">
        <v>303</v>
      </c>
      <c r="P49" s="191" t="s">
        <v>315</v>
      </c>
      <c r="Q49" s="199" t="s">
        <v>1440</v>
      </c>
      <c r="R49" s="123"/>
      <c r="S49" s="194"/>
    </row>
    <row r="50" spans="1:19" ht="15.75" customHeight="1">
      <c r="A50" s="251"/>
      <c r="B50" s="259" t="s">
        <v>1131</v>
      </c>
      <c r="C50" s="250" t="s">
        <v>32</v>
      </c>
      <c r="D50" s="250" t="s">
        <v>41</v>
      </c>
      <c r="E50" s="250" t="s">
        <v>47</v>
      </c>
      <c r="F50" s="346" t="s">
        <v>316</v>
      </c>
      <c r="G50" s="250">
        <v>9416193713</v>
      </c>
      <c r="H50" s="341" t="s">
        <v>48</v>
      </c>
      <c r="I50" s="250" t="s">
        <v>1431</v>
      </c>
      <c r="J50" s="250" t="s">
        <v>871</v>
      </c>
      <c r="K50" s="250" t="s">
        <v>31</v>
      </c>
      <c r="L50" s="250" t="s">
        <v>8</v>
      </c>
      <c r="M50" s="231" t="s">
        <v>177</v>
      </c>
      <c r="N50" s="190" t="str">
        <f>"0607800388060464"</f>
        <v>0607800388060464</v>
      </c>
      <c r="O50" s="119" t="s">
        <v>303</v>
      </c>
      <c r="P50" s="191" t="s">
        <v>316</v>
      </c>
      <c r="Q50" s="201" t="s">
        <v>1456</v>
      </c>
      <c r="R50" s="123" t="s">
        <v>1004</v>
      </c>
    </row>
    <row r="51" spans="1:19" ht="15.75" customHeight="1">
      <c r="A51" s="251"/>
      <c r="B51" s="260"/>
      <c r="C51" s="251"/>
      <c r="D51" s="251"/>
      <c r="E51" s="251"/>
      <c r="F51" s="347"/>
      <c r="G51" s="251"/>
      <c r="H51" s="352"/>
      <c r="I51" s="251"/>
      <c r="J51" s="251"/>
      <c r="K51" s="251"/>
      <c r="L51" s="251"/>
      <c r="M51" s="231" t="s">
        <v>178</v>
      </c>
      <c r="N51" s="190" t="str">
        <f>"0607800388060479"</f>
        <v>0607800388060479</v>
      </c>
      <c r="O51" s="119" t="s">
        <v>303</v>
      </c>
      <c r="P51" s="191" t="s">
        <v>316</v>
      </c>
      <c r="Q51" s="199" t="s">
        <v>1440</v>
      </c>
      <c r="R51" s="123"/>
    </row>
    <row r="52" spans="1:19" ht="15.75" customHeight="1">
      <c r="A52" s="252"/>
      <c r="B52" s="261"/>
      <c r="C52" s="252"/>
      <c r="D52" s="252"/>
      <c r="E52" s="252"/>
      <c r="F52" s="348"/>
      <c r="G52" s="252"/>
      <c r="H52" s="342"/>
      <c r="I52" s="252"/>
      <c r="J52" s="252"/>
      <c r="K52" s="252"/>
      <c r="L52" s="252"/>
      <c r="M52" s="127" t="s">
        <v>179</v>
      </c>
      <c r="N52" s="130">
        <v>607800388060454</v>
      </c>
      <c r="O52" s="119" t="s">
        <v>303</v>
      </c>
      <c r="P52" s="191" t="s">
        <v>316</v>
      </c>
      <c r="Q52" s="208" t="s">
        <v>1440</v>
      </c>
      <c r="S52" s="194" t="s">
        <v>1321</v>
      </c>
    </row>
    <row r="53" spans="1:19" ht="30" customHeight="1">
      <c r="A53" s="250">
        <v>17</v>
      </c>
      <c r="B53" s="259" t="s">
        <v>1132</v>
      </c>
      <c r="C53" s="250" t="s">
        <v>32</v>
      </c>
      <c r="D53" s="250" t="s">
        <v>41</v>
      </c>
      <c r="E53" s="250" t="s">
        <v>51</v>
      </c>
      <c r="F53" s="346" t="s">
        <v>317</v>
      </c>
      <c r="G53" s="250">
        <v>9728282862</v>
      </c>
      <c r="H53" s="341" t="s">
        <v>52</v>
      </c>
      <c r="I53" s="250" t="s">
        <v>1431</v>
      </c>
      <c r="J53" s="250" t="s">
        <v>654</v>
      </c>
      <c r="K53" s="250" t="s">
        <v>31</v>
      </c>
      <c r="L53" s="250" t="s">
        <v>8</v>
      </c>
      <c r="M53" s="231" t="s">
        <v>4</v>
      </c>
      <c r="N53" s="190" t="str">
        <f>"0607800388800398"</f>
        <v>0607800388800398</v>
      </c>
      <c r="O53" s="119" t="s">
        <v>303</v>
      </c>
      <c r="P53" s="191" t="s">
        <v>317</v>
      </c>
      <c r="Q53" s="201" t="s">
        <v>1457</v>
      </c>
      <c r="R53" s="123" t="s">
        <v>1005</v>
      </c>
    </row>
    <row r="54" spans="1:19" ht="30" customHeight="1">
      <c r="A54" s="252"/>
      <c r="B54" s="260"/>
      <c r="C54" s="252"/>
      <c r="D54" s="252"/>
      <c r="E54" s="252"/>
      <c r="F54" s="348"/>
      <c r="G54" s="252"/>
      <c r="H54" s="342"/>
      <c r="I54" s="252"/>
      <c r="J54" s="252"/>
      <c r="K54" s="252"/>
      <c r="L54" s="252"/>
      <c r="M54" s="127" t="s">
        <v>10</v>
      </c>
      <c r="N54" s="128" t="str">
        <f>"0607800388060454"</f>
        <v>0607800388060454</v>
      </c>
      <c r="O54" s="119" t="s">
        <v>303</v>
      </c>
      <c r="P54" s="191" t="s">
        <v>317</v>
      </c>
      <c r="Q54" s="208" t="s">
        <v>1440</v>
      </c>
      <c r="S54" s="194" t="s">
        <v>1322</v>
      </c>
    </row>
    <row r="55" spans="1:19" ht="20.25" customHeight="1">
      <c r="A55" s="114">
        <v>18</v>
      </c>
      <c r="B55" s="233" t="s">
        <v>1232</v>
      </c>
      <c r="C55" s="190" t="s">
        <v>32</v>
      </c>
      <c r="D55" s="190" t="s">
        <v>41</v>
      </c>
      <c r="E55" s="190" t="s">
        <v>53</v>
      </c>
      <c r="F55" s="112" t="s">
        <v>318</v>
      </c>
      <c r="G55" s="190">
        <v>9416080292</v>
      </c>
      <c r="H55" s="110" t="s">
        <v>415</v>
      </c>
      <c r="I55" s="183" t="s">
        <v>1431</v>
      </c>
      <c r="J55" s="190" t="s">
        <v>872</v>
      </c>
      <c r="K55" s="190" t="s">
        <v>31</v>
      </c>
      <c r="L55" s="190" t="s">
        <v>8</v>
      </c>
      <c r="M55" s="231" t="str">
        <f>"Dhangar(47)"</f>
        <v>Dhangar(47)</v>
      </c>
      <c r="N55" s="190" t="str">
        <f>"0607800388060448"</f>
        <v>0607800388060448</v>
      </c>
      <c r="O55" s="119" t="s">
        <v>303</v>
      </c>
      <c r="P55" s="191" t="s">
        <v>318</v>
      </c>
      <c r="Q55" s="201" t="s">
        <v>1458</v>
      </c>
      <c r="R55" s="123" t="s">
        <v>1006</v>
      </c>
    </row>
    <row r="56" spans="1:19" ht="15.75" customHeight="1">
      <c r="A56" s="114">
        <v>19</v>
      </c>
      <c r="B56" s="233" t="s">
        <v>1133</v>
      </c>
      <c r="C56" s="190" t="s">
        <v>32</v>
      </c>
      <c r="D56" s="190" t="s">
        <v>41</v>
      </c>
      <c r="E56" s="190" t="s">
        <v>132</v>
      </c>
      <c r="F56" s="112" t="s">
        <v>383</v>
      </c>
      <c r="G56" s="108">
        <v>9896974571</v>
      </c>
      <c r="H56" s="107" t="s">
        <v>133</v>
      </c>
      <c r="I56" s="183" t="s">
        <v>1431</v>
      </c>
      <c r="J56" s="45" t="s">
        <v>873</v>
      </c>
      <c r="K56" s="190" t="s">
        <v>31</v>
      </c>
      <c r="L56" s="190" t="s">
        <v>8</v>
      </c>
      <c r="M56" s="231" t="str">
        <f>"Kajal Heri(51)"</f>
        <v>Kajal Heri(51)</v>
      </c>
      <c r="N56" s="190" t="str">
        <f>"0607800388060441"</f>
        <v>0607800388060441</v>
      </c>
      <c r="O56" s="119" t="s">
        <v>319</v>
      </c>
      <c r="P56" s="191" t="s">
        <v>320</v>
      </c>
      <c r="Q56" s="200" t="s">
        <v>1459</v>
      </c>
      <c r="R56" s="123" t="s">
        <v>1007</v>
      </c>
    </row>
    <row r="57" spans="1:19" ht="15.75" customHeight="1">
      <c r="A57" s="114">
        <v>20</v>
      </c>
      <c r="B57" s="233" t="s">
        <v>1129</v>
      </c>
      <c r="C57" s="190" t="s">
        <v>32</v>
      </c>
      <c r="D57" s="190" t="s">
        <v>41</v>
      </c>
      <c r="E57" s="190" t="s">
        <v>134</v>
      </c>
      <c r="F57" s="112" t="s">
        <v>321</v>
      </c>
      <c r="G57" s="108">
        <v>9306226963</v>
      </c>
      <c r="H57" s="107" t="s">
        <v>135</v>
      </c>
      <c r="I57" s="183" t="s">
        <v>1431</v>
      </c>
      <c r="J57" s="45" t="s">
        <v>874</v>
      </c>
      <c r="K57" s="190" t="s">
        <v>31</v>
      </c>
      <c r="L57" s="190" t="s">
        <v>8</v>
      </c>
      <c r="M57" s="231" t="str">
        <f>"Kumharia (93)"</f>
        <v>Kumharia (93)</v>
      </c>
      <c r="N57" s="190" t="str">
        <f>"0607800388060442"</f>
        <v>0607800388060442</v>
      </c>
      <c r="O57" s="119" t="s">
        <v>319</v>
      </c>
      <c r="P57" s="191" t="s">
        <v>321</v>
      </c>
      <c r="Q57" s="200" t="s">
        <v>1460</v>
      </c>
      <c r="R57" s="123" t="s">
        <v>1008</v>
      </c>
    </row>
    <row r="58" spans="1:19" ht="15.75" customHeight="1">
      <c r="A58" s="250">
        <v>21</v>
      </c>
      <c r="B58" s="259" t="s">
        <v>1134</v>
      </c>
      <c r="C58" s="250" t="s">
        <v>32</v>
      </c>
      <c r="D58" s="250" t="s">
        <v>41</v>
      </c>
      <c r="E58" s="250" t="s">
        <v>128</v>
      </c>
      <c r="F58" s="346" t="s">
        <v>384</v>
      </c>
      <c r="G58" s="253">
        <v>9812087064</v>
      </c>
      <c r="H58" s="341" t="s">
        <v>129</v>
      </c>
      <c r="I58" s="250" t="s">
        <v>1431</v>
      </c>
      <c r="J58" s="251" t="s">
        <v>875</v>
      </c>
      <c r="K58" s="250" t="s">
        <v>31</v>
      </c>
      <c r="L58" s="250" t="s">
        <v>8</v>
      </c>
      <c r="M58" s="231" t="str">
        <f>"Khajuri Jati(50)"</f>
        <v>Khajuri Jati(50)</v>
      </c>
      <c r="N58" s="190" t="str">
        <f>"0607800388060440"</f>
        <v>0607800388060440</v>
      </c>
      <c r="O58" s="119" t="s">
        <v>319</v>
      </c>
      <c r="P58" s="191" t="s">
        <v>322</v>
      </c>
      <c r="Q58" s="200" t="s">
        <v>1461</v>
      </c>
      <c r="R58" s="123" t="s">
        <v>1009</v>
      </c>
    </row>
    <row r="59" spans="1:19" ht="15.75" customHeight="1">
      <c r="A59" s="252"/>
      <c r="B59" s="261"/>
      <c r="C59" s="252"/>
      <c r="D59" s="252"/>
      <c r="E59" s="252"/>
      <c r="F59" s="348"/>
      <c r="G59" s="255"/>
      <c r="H59" s="342"/>
      <c r="I59" s="252"/>
      <c r="J59" s="252"/>
      <c r="K59" s="252"/>
      <c r="L59" s="252"/>
      <c r="M59" s="132" t="s">
        <v>180</v>
      </c>
      <c r="N59" s="213" t="s">
        <v>1438</v>
      </c>
      <c r="O59" s="119" t="s">
        <v>319</v>
      </c>
      <c r="P59" s="191" t="s">
        <v>322</v>
      </c>
      <c r="Q59" s="208" t="s">
        <v>1440</v>
      </c>
      <c r="S59" s="194" t="s">
        <v>1323</v>
      </c>
    </row>
    <row r="60" spans="1:19" ht="30" customHeight="1">
      <c r="A60" s="250">
        <v>22</v>
      </c>
      <c r="B60" s="259" t="s">
        <v>1228</v>
      </c>
      <c r="C60" s="250" t="s">
        <v>32</v>
      </c>
      <c r="D60" s="355" t="s">
        <v>34</v>
      </c>
      <c r="E60" s="358" t="s">
        <v>130</v>
      </c>
      <c r="F60" s="402" t="s">
        <v>385</v>
      </c>
      <c r="G60" s="404">
        <v>9416592548</v>
      </c>
      <c r="H60" s="341" t="s">
        <v>131</v>
      </c>
      <c r="I60" s="250" t="s">
        <v>1431</v>
      </c>
      <c r="J60" s="250" t="s">
        <v>876</v>
      </c>
      <c r="K60" s="250" t="s">
        <v>31</v>
      </c>
      <c r="L60" s="250" t="s">
        <v>8</v>
      </c>
      <c r="M60" s="231" t="s">
        <v>21</v>
      </c>
      <c r="N60" s="190" t="str">
        <f>"0607800388060439"</f>
        <v>0607800388060439</v>
      </c>
      <c r="O60" s="119" t="s">
        <v>319</v>
      </c>
      <c r="P60" s="191" t="s">
        <v>323</v>
      </c>
      <c r="Q60" s="200" t="s">
        <v>1462</v>
      </c>
      <c r="R60" s="123" t="s">
        <v>1010</v>
      </c>
    </row>
    <row r="61" spans="1:19" ht="30" customHeight="1">
      <c r="A61" s="252"/>
      <c r="B61" s="261"/>
      <c r="C61" s="252"/>
      <c r="D61" s="357"/>
      <c r="E61" s="360"/>
      <c r="F61" s="403"/>
      <c r="G61" s="405"/>
      <c r="H61" s="342"/>
      <c r="I61" s="252"/>
      <c r="J61" s="252"/>
      <c r="K61" s="252"/>
      <c r="L61" s="252"/>
      <c r="M61" s="132" t="str">
        <f>"Mohammadpur Rohi(48)"</f>
        <v>Mohammadpur Rohi(48)</v>
      </c>
      <c r="N61" s="190" t="s">
        <v>1285</v>
      </c>
      <c r="O61" s="119" t="s">
        <v>319</v>
      </c>
      <c r="P61" s="191" t="s">
        <v>323</v>
      </c>
      <c r="Q61" s="208" t="s">
        <v>1440</v>
      </c>
      <c r="S61" s="194" t="s">
        <v>1324</v>
      </c>
    </row>
    <row r="62" spans="1:19" ht="15.75" customHeight="1">
      <c r="A62" s="114">
        <v>23</v>
      </c>
      <c r="B62" s="233" t="s">
        <v>1135</v>
      </c>
      <c r="C62" s="190" t="s">
        <v>32</v>
      </c>
      <c r="D62" s="190" t="s">
        <v>41</v>
      </c>
      <c r="E62" s="190" t="s">
        <v>126</v>
      </c>
      <c r="F62" s="112" t="s">
        <v>386</v>
      </c>
      <c r="G62" s="108">
        <v>9416127481</v>
      </c>
      <c r="H62" s="107" t="s">
        <v>127</v>
      </c>
      <c r="I62" s="183" t="s">
        <v>1431</v>
      </c>
      <c r="J62" s="45" t="s">
        <v>877</v>
      </c>
      <c r="K62" s="190" t="s">
        <v>31</v>
      </c>
      <c r="L62" s="190" t="s">
        <v>8</v>
      </c>
      <c r="M62" s="231" t="str">
        <f>"Jhalnian(49)"</f>
        <v>Jhalnian(49)</v>
      </c>
      <c r="N62" s="190" t="str">
        <f>"0607800388060438"</f>
        <v>0607800388060438</v>
      </c>
      <c r="O62" s="119" t="s">
        <v>319</v>
      </c>
      <c r="P62" s="191" t="s">
        <v>324</v>
      </c>
      <c r="Q62" s="200" t="s">
        <v>1463</v>
      </c>
      <c r="R62" s="123" t="s">
        <v>1011</v>
      </c>
    </row>
    <row r="63" spans="1:19" ht="15.75" customHeight="1">
      <c r="A63" s="114">
        <v>24</v>
      </c>
      <c r="B63" s="233" t="s">
        <v>1136</v>
      </c>
      <c r="C63" s="190" t="s">
        <v>32</v>
      </c>
      <c r="D63" s="190" t="s">
        <v>38</v>
      </c>
      <c r="E63" s="190" t="s">
        <v>87</v>
      </c>
      <c r="F63" s="46" t="s">
        <v>387</v>
      </c>
      <c r="G63" s="190">
        <v>9416355814</v>
      </c>
      <c r="H63" s="110" t="s">
        <v>416</v>
      </c>
      <c r="I63" s="183" t="s">
        <v>1431</v>
      </c>
      <c r="J63" s="190" t="s">
        <v>878</v>
      </c>
      <c r="K63" s="190" t="s">
        <v>31</v>
      </c>
      <c r="L63" s="190" t="s">
        <v>8</v>
      </c>
      <c r="M63" s="231" t="str">
        <f>"Khariati Khera(32)"</f>
        <v>Khariati Khera(32)</v>
      </c>
      <c r="N63" s="190" t="str">
        <f>"0607800388060482"</f>
        <v>0607800388060482</v>
      </c>
      <c r="O63" s="119" t="s">
        <v>280</v>
      </c>
      <c r="P63" s="191" t="s">
        <v>325</v>
      </c>
      <c r="Q63" s="200" t="s">
        <v>1464</v>
      </c>
      <c r="R63" s="123" t="s">
        <v>1012</v>
      </c>
    </row>
    <row r="64" spans="1:19" ht="15" customHeight="1">
      <c r="A64" s="114">
        <v>25</v>
      </c>
      <c r="B64" s="233" t="s">
        <v>1137</v>
      </c>
      <c r="C64" s="190" t="s">
        <v>32</v>
      </c>
      <c r="D64" s="190" t="s">
        <v>41</v>
      </c>
      <c r="E64" s="190" t="s">
        <v>140</v>
      </c>
      <c r="F64" s="46" t="s">
        <v>388</v>
      </c>
      <c r="G64" s="108">
        <v>9315487064</v>
      </c>
      <c r="H64" s="110" t="s">
        <v>141</v>
      </c>
      <c r="I64" s="183" t="s">
        <v>1431</v>
      </c>
      <c r="J64" s="45" t="s">
        <v>879</v>
      </c>
      <c r="K64" s="190" t="s">
        <v>31</v>
      </c>
      <c r="L64" s="190" t="s">
        <v>8</v>
      </c>
      <c r="M64" s="231" t="str">
        <f>"Shahidan Wali(33)"</f>
        <v>Shahidan Wali(33)</v>
      </c>
      <c r="N64" s="190" t="str">
        <f>"0607800388060483"</f>
        <v>0607800388060483</v>
      </c>
      <c r="O64" s="119" t="s">
        <v>280</v>
      </c>
      <c r="P64" s="191" t="s">
        <v>326</v>
      </c>
      <c r="Q64" s="200" t="s">
        <v>1465</v>
      </c>
      <c r="R64" s="123" t="s">
        <v>1013</v>
      </c>
    </row>
    <row r="65" spans="1:29" s="8" customFormat="1" ht="15.75" customHeight="1">
      <c r="A65" s="375">
        <v>26</v>
      </c>
      <c r="B65" s="375" t="s">
        <v>1138</v>
      </c>
      <c r="C65" s="375" t="s">
        <v>32</v>
      </c>
      <c r="D65" s="396" t="s">
        <v>34</v>
      </c>
      <c r="E65" s="396" t="s">
        <v>33</v>
      </c>
      <c r="F65" s="381" t="s">
        <v>153</v>
      </c>
      <c r="G65" s="393">
        <v>9416343525</v>
      </c>
      <c r="H65" s="399" t="s">
        <v>35</v>
      </c>
      <c r="I65" s="375" t="s">
        <v>1431</v>
      </c>
      <c r="J65" s="396" t="s">
        <v>880</v>
      </c>
      <c r="K65" s="375" t="s">
        <v>31</v>
      </c>
      <c r="L65" s="375" t="s">
        <v>8</v>
      </c>
      <c r="M65" s="127" t="s">
        <v>36</v>
      </c>
      <c r="N65" s="128" t="str">
        <f>"0607800388060467"</f>
        <v>0607800388060467</v>
      </c>
      <c r="O65" s="119" t="s">
        <v>206</v>
      </c>
      <c r="P65" s="132" t="s">
        <v>153</v>
      </c>
      <c r="Q65" s="208" t="s">
        <v>1466</v>
      </c>
      <c r="R65" s="211" t="s">
        <v>1014</v>
      </c>
      <c r="S65" s="194" t="s">
        <v>1315</v>
      </c>
      <c r="T65" s="129"/>
      <c r="U65" s="129"/>
      <c r="V65" s="206"/>
      <c r="W65" s="206"/>
      <c r="X65" s="206"/>
      <c r="Y65" s="206"/>
      <c r="Z65" s="206"/>
      <c r="AA65" s="206"/>
      <c r="AB65" s="206"/>
      <c r="AC65" s="206"/>
    </row>
    <row r="66" spans="1:29" s="8" customFormat="1" ht="15.75" customHeight="1">
      <c r="A66" s="376"/>
      <c r="B66" s="376"/>
      <c r="C66" s="376"/>
      <c r="D66" s="397"/>
      <c r="E66" s="397"/>
      <c r="F66" s="382"/>
      <c r="G66" s="394"/>
      <c r="H66" s="400"/>
      <c r="I66" s="376"/>
      <c r="J66" s="397"/>
      <c r="K66" s="376"/>
      <c r="L66" s="376"/>
      <c r="M66" s="127" t="s">
        <v>181</v>
      </c>
      <c r="N66" s="128" t="str">
        <f>"0607800388060466"</f>
        <v>0607800388060466</v>
      </c>
      <c r="O66" s="119" t="s">
        <v>206</v>
      </c>
      <c r="P66" s="132" t="s">
        <v>153</v>
      </c>
      <c r="Q66" s="202" t="s">
        <v>1440</v>
      </c>
      <c r="R66" s="194"/>
      <c r="S66" s="194"/>
      <c r="T66" s="129"/>
      <c r="U66" s="129"/>
      <c r="V66" s="206"/>
      <c r="W66" s="206"/>
      <c r="X66" s="206"/>
      <c r="Y66" s="206"/>
      <c r="Z66" s="206"/>
      <c r="AA66" s="206"/>
      <c r="AB66" s="206"/>
      <c r="AC66" s="206"/>
    </row>
    <row r="67" spans="1:29" s="8" customFormat="1" ht="15.75" customHeight="1">
      <c r="A67" s="377"/>
      <c r="B67" s="377"/>
      <c r="C67" s="377"/>
      <c r="D67" s="398"/>
      <c r="E67" s="398"/>
      <c r="F67" s="383"/>
      <c r="G67" s="395"/>
      <c r="H67" s="401"/>
      <c r="I67" s="377"/>
      <c r="J67" s="398"/>
      <c r="K67" s="377"/>
      <c r="L67" s="377"/>
      <c r="M67" s="127" t="s">
        <v>182</v>
      </c>
      <c r="N67" s="128" t="str">
        <f>"0607800388060466"</f>
        <v>0607800388060466</v>
      </c>
      <c r="O67" s="119" t="s">
        <v>206</v>
      </c>
      <c r="P67" s="132" t="s">
        <v>153</v>
      </c>
      <c r="Q67" s="202" t="s">
        <v>1440</v>
      </c>
      <c r="R67" s="194"/>
      <c r="S67" s="194"/>
      <c r="T67" s="129"/>
      <c r="U67" s="129"/>
      <c r="V67" s="206"/>
      <c r="W67" s="206"/>
      <c r="X67" s="206"/>
      <c r="Y67" s="206"/>
      <c r="Z67" s="206"/>
      <c r="AA67" s="206"/>
      <c r="AB67" s="206"/>
      <c r="AC67" s="206"/>
    </row>
    <row r="68" spans="1:29" ht="15.75" customHeight="1">
      <c r="A68" s="253">
        <v>27</v>
      </c>
      <c r="B68" s="259" t="s">
        <v>1139</v>
      </c>
      <c r="C68" s="250" t="s">
        <v>32</v>
      </c>
      <c r="D68" s="250" t="s">
        <v>41</v>
      </c>
      <c r="E68" s="250" t="s">
        <v>112</v>
      </c>
      <c r="F68" s="266" t="s">
        <v>327</v>
      </c>
      <c r="G68" s="253">
        <v>9416434211</v>
      </c>
      <c r="H68" s="341" t="s">
        <v>113</v>
      </c>
      <c r="I68" s="250" t="s">
        <v>1431</v>
      </c>
      <c r="J68" s="250" t="s">
        <v>881</v>
      </c>
      <c r="K68" s="250" t="s">
        <v>31</v>
      </c>
      <c r="L68" s="250" t="s">
        <v>8</v>
      </c>
      <c r="M68" s="231" t="str">
        <f>"Majra(138)"</f>
        <v>Majra(138)</v>
      </c>
      <c r="N68" s="190" t="str">
        <f>"0607800388060453"</f>
        <v>0607800388060453</v>
      </c>
      <c r="O68" s="119" t="s">
        <v>259</v>
      </c>
      <c r="P68" s="191" t="s">
        <v>327</v>
      </c>
      <c r="Q68" s="200" t="s">
        <v>1467</v>
      </c>
      <c r="R68" s="123" t="s">
        <v>1015</v>
      </c>
    </row>
    <row r="69" spans="1:29" ht="15.75" customHeight="1">
      <c r="A69" s="254"/>
      <c r="B69" s="260"/>
      <c r="C69" s="251"/>
      <c r="D69" s="251"/>
      <c r="E69" s="251"/>
      <c r="F69" s="267"/>
      <c r="G69" s="254"/>
      <c r="H69" s="352"/>
      <c r="I69" s="251"/>
      <c r="J69" s="251"/>
      <c r="K69" s="251"/>
      <c r="L69" s="251"/>
      <c r="M69" s="127" t="s">
        <v>183</v>
      </c>
      <c r="N69" s="128" t="str">
        <f>"0607800388060453"</f>
        <v>0607800388060453</v>
      </c>
      <c r="O69" s="119" t="s">
        <v>259</v>
      </c>
      <c r="P69" s="191" t="s">
        <v>327</v>
      </c>
      <c r="Q69" s="208" t="s">
        <v>1440</v>
      </c>
      <c r="S69" s="194" t="s">
        <v>1325</v>
      </c>
    </row>
    <row r="70" spans="1:29" ht="15.75" customHeight="1">
      <c r="A70" s="255"/>
      <c r="B70" s="261"/>
      <c r="C70" s="252"/>
      <c r="D70" s="252"/>
      <c r="E70" s="252"/>
      <c r="F70" s="268"/>
      <c r="G70" s="255"/>
      <c r="H70" s="342"/>
      <c r="I70" s="252"/>
      <c r="J70" s="252"/>
      <c r="K70" s="252"/>
      <c r="L70" s="252"/>
      <c r="M70" s="231" t="s">
        <v>184</v>
      </c>
      <c r="N70" s="190" t="str">
        <f>"0607800388060452"</f>
        <v>0607800388060452</v>
      </c>
      <c r="O70" s="119" t="s">
        <v>259</v>
      </c>
      <c r="P70" s="191" t="s">
        <v>327</v>
      </c>
      <c r="Q70" s="199" t="s">
        <v>1440</v>
      </c>
      <c r="R70" s="123"/>
    </row>
    <row r="71" spans="1:29" ht="15.75" customHeight="1">
      <c r="A71" s="108">
        <v>28</v>
      </c>
      <c r="B71" s="233" t="s">
        <v>1140</v>
      </c>
      <c r="C71" s="108" t="s">
        <v>32</v>
      </c>
      <c r="D71" s="190" t="s">
        <v>41</v>
      </c>
      <c r="E71" s="190" t="s">
        <v>114</v>
      </c>
      <c r="F71" s="112" t="s">
        <v>328</v>
      </c>
      <c r="G71" s="108">
        <v>9416793649</v>
      </c>
      <c r="H71" s="107" t="s">
        <v>115</v>
      </c>
      <c r="I71" s="183" t="s">
        <v>1431</v>
      </c>
      <c r="J71" s="45" t="s">
        <v>882</v>
      </c>
      <c r="K71" s="190" t="s">
        <v>31</v>
      </c>
      <c r="L71" s="190" t="s">
        <v>8</v>
      </c>
      <c r="M71" s="231" t="s">
        <v>15</v>
      </c>
      <c r="N71" s="190" t="str">
        <f>"0607800388060451"</f>
        <v>0607800388060451</v>
      </c>
      <c r="O71" s="119" t="s">
        <v>259</v>
      </c>
      <c r="P71" s="191" t="s">
        <v>328</v>
      </c>
      <c r="Q71" s="201" t="s">
        <v>1468</v>
      </c>
      <c r="R71" s="123" t="s">
        <v>1016</v>
      </c>
      <c r="T71" s="129"/>
    </row>
    <row r="72" spans="1:29" ht="15.75" customHeight="1">
      <c r="A72" s="253">
        <v>29</v>
      </c>
      <c r="B72" s="259" t="s">
        <v>1141</v>
      </c>
      <c r="C72" s="250" t="s">
        <v>32</v>
      </c>
      <c r="D72" s="250" t="s">
        <v>41</v>
      </c>
      <c r="E72" s="250" t="s">
        <v>88</v>
      </c>
      <c r="F72" s="266" t="s">
        <v>389</v>
      </c>
      <c r="G72" s="250">
        <v>9017759847</v>
      </c>
      <c r="H72" s="341" t="s">
        <v>89</v>
      </c>
      <c r="I72" s="250" t="s">
        <v>1431</v>
      </c>
      <c r="J72" s="250" t="s">
        <v>883</v>
      </c>
      <c r="K72" s="250" t="s">
        <v>31</v>
      </c>
      <c r="L72" s="250" t="s">
        <v>8</v>
      </c>
      <c r="M72" s="231" t="str">
        <f>"Manawali (31)"</f>
        <v>Manawali (31)</v>
      </c>
      <c r="N72" s="190" t="str">
        <f>"0607800388060481"</f>
        <v>0607800388060481</v>
      </c>
      <c r="O72" s="119" t="s">
        <v>329</v>
      </c>
      <c r="P72" s="191" t="s">
        <v>330</v>
      </c>
      <c r="Q72" s="200" t="s">
        <v>1469</v>
      </c>
      <c r="R72" s="123" t="s">
        <v>1017</v>
      </c>
    </row>
    <row r="73" spans="1:29" ht="15.75" customHeight="1">
      <c r="A73" s="255"/>
      <c r="B73" s="261"/>
      <c r="C73" s="252"/>
      <c r="D73" s="252"/>
      <c r="E73" s="252"/>
      <c r="F73" s="268"/>
      <c r="G73" s="252"/>
      <c r="H73" s="342"/>
      <c r="I73" s="252"/>
      <c r="J73" s="252"/>
      <c r="K73" s="252"/>
      <c r="L73" s="252"/>
      <c r="M73" s="231" t="str">
        <f>"Dhingsara (30)"</f>
        <v>Dhingsara (30)</v>
      </c>
      <c r="N73" s="190" t="str">
        <f>"0607800388060501"</f>
        <v>0607800388060501</v>
      </c>
      <c r="O73" s="119" t="s">
        <v>329</v>
      </c>
      <c r="P73" s="191" t="s">
        <v>330</v>
      </c>
      <c r="Q73" s="199" t="s">
        <v>1440</v>
      </c>
      <c r="R73" s="123"/>
    </row>
    <row r="74" spans="1:29" s="8" customFormat="1" ht="15.75" customHeight="1">
      <c r="A74" s="387">
        <v>30</v>
      </c>
      <c r="B74" s="375" t="s">
        <v>1142</v>
      </c>
      <c r="C74" s="387" t="s">
        <v>32</v>
      </c>
      <c r="D74" s="387" t="s">
        <v>41</v>
      </c>
      <c r="E74" s="387" t="s">
        <v>42</v>
      </c>
      <c r="F74" s="390" t="s">
        <v>331</v>
      </c>
      <c r="G74" s="387">
        <v>9416124606</v>
      </c>
      <c r="H74" s="384" t="s">
        <v>43</v>
      </c>
      <c r="I74" s="375" t="s">
        <v>1431</v>
      </c>
      <c r="J74" s="375" t="s">
        <v>884</v>
      </c>
      <c r="K74" s="387" t="s">
        <v>31</v>
      </c>
      <c r="L74" s="387" t="s">
        <v>8</v>
      </c>
      <c r="M74" s="127" t="s">
        <v>44</v>
      </c>
      <c r="N74" s="128" t="str">
        <f>"0607800388060467"</f>
        <v>0607800388060467</v>
      </c>
      <c r="O74" s="119" t="s">
        <v>213</v>
      </c>
      <c r="P74" s="132" t="s">
        <v>331</v>
      </c>
      <c r="Q74" s="208" t="s">
        <v>1470</v>
      </c>
      <c r="R74" s="211" t="s">
        <v>1018</v>
      </c>
      <c r="S74" s="194" t="s">
        <v>1315</v>
      </c>
      <c r="T74" s="129"/>
      <c r="U74" s="129"/>
      <c r="V74" s="206"/>
      <c r="W74" s="206"/>
      <c r="X74" s="206"/>
      <c r="Y74" s="206"/>
      <c r="Z74" s="206"/>
      <c r="AA74" s="206"/>
      <c r="AB74" s="206"/>
      <c r="AC74" s="206"/>
    </row>
    <row r="75" spans="1:29" s="8" customFormat="1" ht="15.75" customHeight="1">
      <c r="A75" s="388"/>
      <c r="B75" s="376"/>
      <c r="C75" s="388"/>
      <c r="D75" s="388"/>
      <c r="E75" s="388"/>
      <c r="F75" s="391"/>
      <c r="G75" s="388"/>
      <c r="H75" s="385"/>
      <c r="I75" s="376"/>
      <c r="J75" s="376"/>
      <c r="K75" s="388"/>
      <c r="L75" s="388"/>
      <c r="M75" s="127" t="s">
        <v>185</v>
      </c>
      <c r="N75" s="128" t="str">
        <f>"0607800388060467"</f>
        <v>0607800388060467</v>
      </c>
      <c r="O75" s="119" t="s">
        <v>213</v>
      </c>
      <c r="P75" s="132" t="s">
        <v>331</v>
      </c>
      <c r="Q75" s="202" t="s">
        <v>1440</v>
      </c>
      <c r="R75" s="194"/>
      <c r="S75" s="194"/>
      <c r="T75" s="129"/>
      <c r="U75" s="129"/>
      <c r="V75" s="206"/>
      <c r="W75" s="206"/>
      <c r="X75" s="206"/>
      <c r="Y75" s="206"/>
      <c r="Z75" s="206"/>
      <c r="AA75" s="206"/>
      <c r="AB75" s="206"/>
      <c r="AC75" s="206"/>
    </row>
    <row r="76" spans="1:29" s="8" customFormat="1" ht="15.75" customHeight="1">
      <c r="A76" s="388"/>
      <c r="B76" s="376"/>
      <c r="C76" s="388"/>
      <c r="D76" s="388"/>
      <c r="E76" s="388"/>
      <c r="F76" s="391"/>
      <c r="G76" s="388"/>
      <c r="H76" s="385"/>
      <c r="I76" s="376"/>
      <c r="J76" s="376"/>
      <c r="K76" s="388"/>
      <c r="L76" s="388"/>
      <c r="M76" s="127" t="s">
        <v>186</v>
      </c>
      <c r="N76" s="128" t="str">
        <f>"0607800388060466"</f>
        <v>0607800388060466</v>
      </c>
      <c r="O76" s="119" t="s">
        <v>213</v>
      </c>
      <c r="P76" s="132" t="s">
        <v>331</v>
      </c>
      <c r="Q76" s="208" t="s">
        <v>1440</v>
      </c>
      <c r="R76" s="211"/>
      <c r="S76" s="194" t="s">
        <v>1430</v>
      </c>
      <c r="T76" s="129"/>
      <c r="U76" s="129"/>
      <c r="V76" s="206"/>
      <c r="W76" s="206"/>
      <c r="X76" s="206"/>
      <c r="Y76" s="206"/>
      <c r="Z76" s="206"/>
      <c r="AA76" s="206"/>
      <c r="AB76" s="206"/>
      <c r="AC76" s="206"/>
    </row>
    <row r="77" spans="1:29" s="8" customFormat="1" ht="15.75" customHeight="1">
      <c r="A77" s="388"/>
      <c r="B77" s="376"/>
      <c r="C77" s="388"/>
      <c r="D77" s="388"/>
      <c r="E77" s="388"/>
      <c r="F77" s="391"/>
      <c r="G77" s="388"/>
      <c r="H77" s="385"/>
      <c r="I77" s="376"/>
      <c r="J77" s="376"/>
      <c r="K77" s="388"/>
      <c r="L77" s="388"/>
      <c r="M77" s="127" t="s">
        <v>187</v>
      </c>
      <c r="N77" s="128" t="str">
        <f>"0607800388060466"</f>
        <v>0607800388060466</v>
      </c>
      <c r="O77" s="119" t="s">
        <v>213</v>
      </c>
      <c r="P77" s="132" t="s">
        <v>331</v>
      </c>
      <c r="Q77" s="202" t="s">
        <v>1440</v>
      </c>
      <c r="R77" s="194"/>
      <c r="S77" s="194"/>
      <c r="T77" s="129"/>
      <c r="U77" s="129"/>
      <c r="V77" s="206"/>
      <c r="W77" s="206"/>
      <c r="X77" s="206"/>
      <c r="Y77" s="206"/>
      <c r="Z77" s="206"/>
      <c r="AA77" s="206"/>
      <c r="AB77" s="206"/>
      <c r="AC77" s="206"/>
    </row>
    <row r="78" spans="1:29" s="8" customFormat="1" ht="15.75" customHeight="1">
      <c r="A78" s="389"/>
      <c r="B78" s="377"/>
      <c r="C78" s="389"/>
      <c r="D78" s="389"/>
      <c r="E78" s="389"/>
      <c r="F78" s="392"/>
      <c r="G78" s="389"/>
      <c r="H78" s="386"/>
      <c r="I78" s="377"/>
      <c r="J78" s="377"/>
      <c r="K78" s="389"/>
      <c r="L78" s="389"/>
      <c r="M78" s="131" t="s">
        <v>290</v>
      </c>
      <c r="N78" s="130">
        <v>6078003886060280</v>
      </c>
      <c r="O78" s="119" t="s">
        <v>213</v>
      </c>
      <c r="P78" s="132" t="s">
        <v>331</v>
      </c>
      <c r="Q78" s="202" t="s">
        <v>1440</v>
      </c>
      <c r="R78" s="194"/>
      <c r="S78" s="194"/>
      <c r="T78" s="129"/>
      <c r="U78" s="129"/>
      <c r="V78" s="206"/>
      <c r="W78" s="206"/>
      <c r="X78" s="206"/>
      <c r="Y78" s="206"/>
      <c r="Z78" s="206"/>
      <c r="AA78" s="206"/>
      <c r="AB78" s="206"/>
      <c r="AC78" s="206"/>
    </row>
    <row r="79" spans="1:29" s="8" customFormat="1" ht="30" customHeight="1">
      <c r="A79" s="375">
        <v>31</v>
      </c>
      <c r="B79" s="378" t="s">
        <v>1143</v>
      </c>
      <c r="C79" s="375" t="s">
        <v>32</v>
      </c>
      <c r="D79" s="375" t="s">
        <v>34</v>
      </c>
      <c r="E79" s="375" t="s">
        <v>45</v>
      </c>
      <c r="F79" s="381" t="s">
        <v>390</v>
      </c>
      <c r="G79" s="375">
        <v>9541492703</v>
      </c>
      <c r="H79" s="384" t="s">
        <v>46</v>
      </c>
      <c r="I79" s="375" t="s">
        <v>1431</v>
      </c>
      <c r="J79" s="375" t="s">
        <v>654</v>
      </c>
      <c r="K79" s="375" t="s">
        <v>31</v>
      </c>
      <c r="L79" s="375" t="s">
        <v>8</v>
      </c>
      <c r="M79" s="127" t="s">
        <v>5</v>
      </c>
      <c r="N79" s="128" t="str">
        <f>"0607800388060454"</f>
        <v>0607800388060454</v>
      </c>
      <c r="O79" s="119" t="s">
        <v>213</v>
      </c>
      <c r="P79" s="132" t="s">
        <v>375</v>
      </c>
      <c r="Q79" s="208" t="s">
        <v>1471</v>
      </c>
      <c r="R79" s="211" t="s">
        <v>1019</v>
      </c>
      <c r="S79" s="194" t="s">
        <v>1430</v>
      </c>
      <c r="T79" s="129"/>
      <c r="U79" s="129"/>
      <c r="V79" s="206"/>
      <c r="W79" s="206"/>
      <c r="X79" s="206"/>
      <c r="Y79" s="206"/>
      <c r="Z79" s="206"/>
      <c r="AA79" s="206"/>
      <c r="AB79" s="206"/>
      <c r="AC79" s="206"/>
    </row>
    <row r="80" spans="1:29" s="8" customFormat="1" ht="30" customHeight="1">
      <c r="A80" s="376"/>
      <c r="B80" s="379"/>
      <c r="C80" s="376"/>
      <c r="D80" s="376"/>
      <c r="E80" s="376"/>
      <c r="F80" s="382"/>
      <c r="G80" s="376"/>
      <c r="H80" s="385"/>
      <c r="I80" s="376"/>
      <c r="J80" s="376"/>
      <c r="K80" s="376"/>
      <c r="L80" s="376"/>
      <c r="M80" s="231" t="str">
        <f>"Malhar(130)"</f>
        <v>Malhar(130)</v>
      </c>
      <c r="N80" s="128" t="str">
        <f>"0607800388060463"</f>
        <v>0607800388060463</v>
      </c>
      <c r="O80" s="119" t="s">
        <v>213</v>
      </c>
      <c r="P80" s="132" t="s">
        <v>375</v>
      </c>
      <c r="Q80" s="202" t="s">
        <v>1440</v>
      </c>
      <c r="R80" s="194"/>
      <c r="S80" s="194"/>
      <c r="T80" s="129"/>
      <c r="U80" s="129"/>
      <c r="V80" s="206"/>
      <c r="W80" s="206"/>
      <c r="X80" s="206"/>
      <c r="Y80" s="206"/>
      <c r="Z80" s="206"/>
      <c r="AA80" s="206"/>
      <c r="AB80" s="206"/>
      <c r="AC80" s="206"/>
    </row>
    <row r="81" spans="1:29" s="8" customFormat="1" ht="30" customHeight="1">
      <c r="A81" s="377"/>
      <c r="B81" s="380"/>
      <c r="C81" s="377"/>
      <c r="D81" s="377"/>
      <c r="E81" s="377"/>
      <c r="F81" s="383"/>
      <c r="G81" s="377"/>
      <c r="H81" s="386"/>
      <c r="I81" s="377"/>
      <c r="J81" s="377"/>
      <c r="K81" s="377"/>
      <c r="L81" s="377"/>
      <c r="M81" s="127" t="s">
        <v>6</v>
      </c>
      <c r="N81" s="128" t="str">
        <f>"0607800388060454"</f>
        <v>0607800388060454</v>
      </c>
      <c r="O81" s="119" t="s">
        <v>213</v>
      </c>
      <c r="P81" s="132" t="s">
        <v>375</v>
      </c>
      <c r="Q81" s="208" t="s">
        <v>1440</v>
      </c>
      <c r="R81" s="211"/>
      <c r="S81" s="194" t="s">
        <v>1430</v>
      </c>
      <c r="T81" s="129"/>
      <c r="U81" s="129"/>
      <c r="V81" s="206"/>
      <c r="W81" s="206"/>
      <c r="X81" s="206"/>
      <c r="Y81" s="206"/>
      <c r="Z81" s="206"/>
      <c r="AA81" s="206"/>
      <c r="AB81" s="206"/>
      <c r="AC81" s="206"/>
    </row>
    <row r="82" spans="1:29" s="3" customFormat="1" ht="15.75" customHeight="1">
      <c r="A82" s="113">
        <v>32</v>
      </c>
      <c r="B82" s="233" t="s">
        <v>1144</v>
      </c>
      <c r="C82" s="113" t="s">
        <v>32</v>
      </c>
      <c r="D82" s="47" t="s">
        <v>34</v>
      </c>
      <c r="E82" s="47" t="s">
        <v>68</v>
      </c>
      <c r="F82" s="48" t="s">
        <v>333</v>
      </c>
      <c r="G82" s="49">
        <v>9896669651</v>
      </c>
      <c r="H82" s="50" t="s">
        <v>69</v>
      </c>
      <c r="I82" s="51" t="s">
        <v>1431</v>
      </c>
      <c r="J82" s="113" t="s">
        <v>574</v>
      </c>
      <c r="K82" s="52" t="s">
        <v>31</v>
      </c>
      <c r="L82" s="52" t="s">
        <v>8</v>
      </c>
      <c r="M82" s="231" t="s">
        <v>11</v>
      </c>
      <c r="N82" s="198">
        <v>607800388060415</v>
      </c>
      <c r="O82" s="119" t="s">
        <v>223</v>
      </c>
      <c r="P82" s="53" t="s">
        <v>333</v>
      </c>
      <c r="Q82" s="203" t="s">
        <v>1472</v>
      </c>
      <c r="R82" s="195" t="s">
        <v>1020</v>
      </c>
      <c r="S82" s="207"/>
      <c r="T82" s="54"/>
      <c r="U82" s="54"/>
      <c r="V82" s="207"/>
      <c r="W82" s="207"/>
      <c r="X82" s="207"/>
      <c r="Y82" s="207"/>
      <c r="Z82" s="207"/>
      <c r="AA82" s="207"/>
      <c r="AB82" s="207"/>
      <c r="AC82" s="207"/>
    </row>
    <row r="83" spans="1:29" s="3" customFormat="1" ht="15.75" customHeight="1">
      <c r="A83" s="113">
        <v>33</v>
      </c>
      <c r="B83" s="233" t="s">
        <v>1145</v>
      </c>
      <c r="C83" s="113" t="s">
        <v>32</v>
      </c>
      <c r="D83" s="113" t="s">
        <v>402</v>
      </c>
      <c r="E83" s="51" t="s">
        <v>64</v>
      </c>
      <c r="F83" s="55" t="s">
        <v>333</v>
      </c>
      <c r="G83" s="113">
        <v>9992469253</v>
      </c>
      <c r="H83" s="56" t="s">
        <v>403</v>
      </c>
      <c r="I83" s="57" t="s">
        <v>1431</v>
      </c>
      <c r="J83" s="113" t="s">
        <v>620</v>
      </c>
      <c r="K83" s="113" t="s">
        <v>31</v>
      </c>
      <c r="L83" s="52" t="s">
        <v>8</v>
      </c>
      <c r="M83" s="231" t="s">
        <v>11</v>
      </c>
      <c r="N83" s="198">
        <v>607800388060415</v>
      </c>
      <c r="O83" s="119" t="s">
        <v>223</v>
      </c>
      <c r="P83" s="53" t="s">
        <v>333</v>
      </c>
      <c r="Q83" s="203" t="s">
        <v>1473</v>
      </c>
      <c r="R83" s="195" t="s">
        <v>1020</v>
      </c>
      <c r="S83" s="195"/>
      <c r="T83" s="54"/>
      <c r="U83" s="54"/>
      <c r="V83" s="207"/>
      <c r="W83" s="207"/>
      <c r="X83" s="207"/>
      <c r="Y83" s="207"/>
      <c r="Z83" s="207"/>
      <c r="AA83" s="207"/>
      <c r="AB83" s="207"/>
      <c r="AC83" s="207"/>
    </row>
    <row r="84" spans="1:29" ht="30" customHeight="1">
      <c r="A84" s="114">
        <v>34</v>
      </c>
      <c r="B84" s="233" t="s">
        <v>1146</v>
      </c>
      <c r="C84" s="190" t="s">
        <v>32</v>
      </c>
      <c r="D84" s="190" t="s">
        <v>38</v>
      </c>
      <c r="E84" s="190" t="s">
        <v>73</v>
      </c>
      <c r="F84" s="112" t="s">
        <v>332</v>
      </c>
      <c r="G84" s="190">
        <v>9354579435</v>
      </c>
      <c r="H84" s="107" t="s">
        <v>74</v>
      </c>
      <c r="I84" s="183" t="s">
        <v>1431</v>
      </c>
      <c r="J84" s="190" t="s">
        <v>885</v>
      </c>
      <c r="K84" s="190" t="s">
        <v>31</v>
      </c>
      <c r="L84" s="190" t="s">
        <v>8</v>
      </c>
      <c r="M84" s="231" t="s">
        <v>16</v>
      </c>
      <c r="N84" s="190" t="str">
        <f>"0607800388060415"</f>
        <v>0607800388060415</v>
      </c>
      <c r="O84" s="119" t="s">
        <v>223</v>
      </c>
      <c r="P84" s="191" t="s">
        <v>332</v>
      </c>
      <c r="Q84" s="200" t="s">
        <v>1474</v>
      </c>
      <c r="R84" s="123" t="s">
        <v>1021</v>
      </c>
    </row>
    <row r="85" spans="1:29" s="8" customFormat="1" ht="15.75" customHeight="1">
      <c r="A85" s="128">
        <v>35</v>
      </c>
      <c r="B85" s="234" t="s">
        <v>1147</v>
      </c>
      <c r="C85" s="128" t="s">
        <v>32</v>
      </c>
      <c r="D85" s="128" t="s">
        <v>38</v>
      </c>
      <c r="E85" s="128" t="s">
        <v>65</v>
      </c>
      <c r="F85" s="133" t="s">
        <v>334</v>
      </c>
      <c r="G85" s="128">
        <v>9467686046</v>
      </c>
      <c r="H85" s="134" t="s">
        <v>401</v>
      </c>
      <c r="I85" s="185" t="s">
        <v>1434</v>
      </c>
      <c r="J85" s="128" t="s">
        <v>464</v>
      </c>
      <c r="K85" s="128" t="s">
        <v>31</v>
      </c>
      <c r="L85" s="128" t="s">
        <v>8</v>
      </c>
      <c r="M85" s="234" t="s">
        <v>1309</v>
      </c>
      <c r="N85" s="181">
        <v>607800388060415</v>
      </c>
      <c r="O85" s="119" t="s">
        <v>223</v>
      </c>
      <c r="P85" s="132" t="s">
        <v>334</v>
      </c>
      <c r="Q85" s="202" t="s">
        <v>1475</v>
      </c>
      <c r="R85" s="194" t="s">
        <v>1022</v>
      </c>
      <c r="S85" s="194"/>
      <c r="T85" s="129"/>
      <c r="U85" s="129"/>
      <c r="V85" s="206"/>
      <c r="W85" s="206"/>
      <c r="X85" s="206"/>
      <c r="Y85" s="206"/>
      <c r="Z85" s="206"/>
      <c r="AA85" s="206"/>
      <c r="AB85" s="206"/>
      <c r="AC85" s="206"/>
    </row>
    <row r="86" spans="1:29" ht="15.75" customHeight="1">
      <c r="A86" s="114">
        <v>36</v>
      </c>
      <c r="B86" s="233" t="s">
        <v>1148</v>
      </c>
      <c r="C86" s="190" t="s">
        <v>32</v>
      </c>
      <c r="D86" s="190" t="s">
        <v>41</v>
      </c>
      <c r="E86" s="190" t="s">
        <v>66</v>
      </c>
      <c r="F86" s="112" t="s">
        <v>335</v>
      </c>
      <c r="G86" s="190">
        <v>9416436990</v>
      </c>
      <c r="H86" s="110" t="s">
        <v>67</v>
      </c>
      <c r="I86" s="183" t="s">
        <v>1431</v>
      </c>
      <c r="J86" s="190" t="s">
        <v>882</v>
      </c>
      <c r="K86" s="190" t="s">
        <v>31</v>
      </c>
      <c r="L86" s="190" t="s">
        <v>8</v>
      </c>
      <c r="M86" s="231" t="s">
        <v>22</v>
      </c>
      <c r="N86" s="190" t="str">
        <f>"0607800388060414"</f>
        <v>0607800388060414</v>
      </c>
      <c r="O86" s="119" t="s">
        <v>223</v>
      </c>
      <c r="P86" s="191" t="s">
        <v>335</v>
      </c>
      <c r="Q86" s="200" t="s">
        <v>1476</v>
      </c>
      <c r="R86" s="123" t="s">
        <v>1023</v>
      </c>
    </row>
    <row r="87" spans="1:29" ht="15.75" customHeight="1">
      <c r="A87" s="250">
        <v>37</v>
      </c>
      <c r="B87" s="259" t="s">
        <v>1149</v>
      </c>
      <c r="C87" s="250" t="s">
        <v>32</v>
      </c>
      <c r="D87" s="250" t="s">
        <v>41</v>
      </c>
      <c r="E87" s="250" t="s">
        <v>71</v>
      </c>
      <c r="F87" s="266" t="s">
        <v>336</v>
      </c>
      <c r="G87" s="250">
        <v>9416195198</v>
      </c>
      <c r="H87" s="341" t="s">
        <v>72</v>
      </c>
      <c r="I87" s="250" t="s">
        <v>1431</v>
      </c>
      <c r="J87" s="250" t="s">
        <v>886</v>
      </c>
      <c r="K87" s="250" t="s">
        <v>31</v>
      </c>
      <c r="L87" s="250" t="s">
        <v>8</v>
      </c>
      <c r="M87" s="231" t="s">
        <v>20</v>
      </c>
      <c r="N87" s="190" t="str">
        <f>"0607800388060432"</f>
        <v>0607800388060432</v>
      </c>
      <c r="O87" s="119" t="s">
        <v>223</v>
      </c>
      <c r="P87" s="191" t="s">
        <v>336</v>
      </c>
      <c r="Q87" s="200" t="s">
        <v>1477</v>
      </c>
      <c r="R87" s="123" t="s">
        <v>1024</v>
      </c>
    </row>
    <row r="88" spans="1:29" ht="15.75" customHeight="1">
      <c r="A88" s="252"/>
      <c r="B88" s="261"/>
      <c r="C88" s="252"/>
      <c r="D88" s="252"/>
      <c r="E88" s="252"/>
      <c r="F88" s="268"/>
      <c r="G88" s="252"/>
      <c r="H88" s="342"/>
      <c r="I88" s="252"/>
      <c r="J88" s="252"/>
      <c r="K88" s="252"/>
      <c r="L88" s="252"/>
      <c r="M88" s="238" t="str">
        <f>"Ghotru(82)"</f>
        <v>Ghotru(82)</v>
      </c>
      <c r="N88" s="190" t="str">
        <f>"0607800388060433"</f>
        <v>0607800388060433</v>
      </c>
      <c r="O88" s="119" t="s">
        <v>223</v>
      </c>
      <c r="P88" s="191" t="s">
        <v>336</v>
      </c>
      <c r="Q88" s="199" t="s">
        <v>1440</v>
      </c>
      <c r="R88" s="123"/>
    </row>
    <row r="89" spans="1:29" ht="15.75" customHeight="1">
      <c r="A89" s="114">
        <v>38</v>
      </c>
      <c r="B89" s="233" t="s">
        <v>1150</v>
      </c>
      <c r="C89" s="108" t="s">
        <v>32</v>
      </c>
      <c r="D89" s="190" t="s">
        <v>41</v>
      </c>
      <c r="E89" s="190" t="s">
        <v>70</v>
      </c>
      <c r="F89" s="112" t="s">
        <v>337</v>
      </c>
      <c r="G89" s="190">
        <v>9896016606</v>
      </c>
      <c r="H89" s="111" t="s">
        <v>418</v>
      </c>
      <c r="I89" s="183" t="s">
        <v>1431</v>
      </c>
      <c r="J89" s="190" t="s">
        <v>574</v>
      </c>
      <c r="K89" s="190" t="s">
        <v>31</v>
      </c>
      <c r="L89" s="190" t="s">
        <v>8</v>
      </c>
      <c r="M89" s="231" t="str">
        <f>"Tibbi(77)"</f>
        <v>Tibbi(77)</v>
      </c>
      <c r="N89" s="190" t="str">
        <f>"0607800388060427"</f>
        <v>0607800388060427</v>
      </c>
      <c r="O89" s="119" t="s">
        <v>223</v>
      </c>
      <c r="P89" s="191" t="s">
        <v>337</v>
      </c>
      <c r="Q89" s="200" t="s">
        <v>1478</v>
      </c>
      <c r="R89" s="123" t="s">
        <v>1025</v>
      </c>
    </row>
    <row r="90" spans="1:29" ht="15.75" customHeight="1">
      <c r="A90" s="114">
        <v>39</v>
      </c>
      <c r="B90" s="233" t="s">
        <v>1151</v>
      </c>
      <c r="C90" s="190" t="s">
        <v>32</v>
      </c>
      <c r="D90" s="190" t="s">
        <v>34</v>
      </c>
      <c r="E90" s="190" t="s">
        <v>75</v>
      </c>
      <c r="F90" s="112" t="s">
        <v>338</v>
      </c>
      <c r="G90" s="190">
        <v>9416560253</v>
      </c>
      <c r="H90" s="107" t="s">
        <v>76</v>
      </c>
      <c r="I90" s="183" t="s">
        <v>1431</v>
      </c>
      <c r="J90" s="190" t="s">
        <v>681</v>
      </c>
      <c r="K90" s="190" t="s">
        <v>31</v>
      </c>
      <c r="L90" s="190" t="s">
        <v>8</v>
      </c>
      <c r="M90" s="231" t="str">
        <f>"Nadhauri(88)"</f>
        <v>Nadhauri(88)</v>
      </c>
      <c r="N90" s="190" t="str">
        <f>"0607800388060426"</f>
        <v>0607800388060426</v>
      </c>
      <c r="O90" s="119" t="s">
        <v>223</v>
      </c>
      <c r="P90" s="191" t="s">
        <v>338</v>
      </c>
      <c r="Q90" s="200" t="s">
        <v>1479</v>
      </c>
      <c r="R90" s="123" t="s">
        <v>1026</v>
      </c>
    </row>
    <row r="91" spans="1:29" ht="15.75" customHeight="1">
      <c r="A91" s="114">
        <v>40</v>
      </c>
      <c r="B91" s="233" t="s">
        <v>1152</v>
      </c>
      <c r="C91" s="190" t="s">
        <v>32</v>
      </c>
      <c r="D91" s="190" t="s">
        <v>41</v>
      </c>
      <c r="E91" s="190" t="s">
        <v>120</v>
      </c>
      <c r="F91" s="112" t="s">
        <v>340</v>
      </c>
      <c r="G91" s="108">
        <v>9992733836</v>
      </c>
      <c r="H91" s="107" t="s">
        <v>121</v>
      </c>
      <c r="I91" s="183" t="s">
        <v>1431</v>
      </c>
      <c r="J91" s="45" t="s">
        <v>873</v>
      </c>
      <c r="K91" s="190" t="s">
        <v>31</v>
      </c>
      <c r="L91" s="190" t="s">
        <v>8</v>
      </c>
      <c r="M91" s="231" t="str">
        <f>"Gorakhpur(52)"</f>
        <v>Gorakhpur(52)</v>
      </c>
      <c r="N91" s="190" t="str">
        <f>"0607800388060419"</f>
        <v>0607800388060419</v>
      </c>
      <c r="O91" s="119" t="s">
        <v>339</v>
      </c>
      <c r="P91" s="191" t="s">
        <v>340</v>
      </c>
      <c r="Q91" s="200" t="s">
        <v>1480</v>
      </c>
      <c r="R91" s="123" t="s">
        <v>1027</v>
      </c>
    </row>
    <row r="92" spans="1:29" ht="15.75" customHeight="1">
      <c r="A92" s="250">
        <v>41</v>
      </c>
      <c r="B92" s="259" t="s">
        <v>1153</v>
      </c>
      <c r="C92" s="250" t="s">
        <v>32</v>
      </c>
      <c r="D92" s="250" t="s">
        <v>38</v>
      </c>
      <c r="E92" s="250" t="s">
        <v>122</v>
      </c>
      <c r="F92" s="266" t="s">
        <v>341</v>
      </c>
      <c r="G92" s="253">
        <v>9416505615</v>
      </c>
      <c r="H92" s="341" t="s">
        <v>123</v>
      </c>
      <c r="I92" s="250" t="s">
        <v>1431</v>
      </c>
      <c r="J92" s="251" t="s">
        <v>610</v>
      </c>
      <c r="K92" s="250" t="s">
        <v>31</v>
      </c>
      <c r="L92" s="250" t="s">
        <v>8</v>
      </c>
      <c r="M92" s="231" t="str">
        <f>"Chaubara(61)"</f>
        <v>Chaubara(61)</v>
      </c>
      <c r="N92" s="190" t="str">
        <f>"0607800388060420"</f>
        <v>0607800388060420</v>
      </c>
      <c r="O92" s="119" t="s">
        <v>339</v>
      </c>
      <c r="P92" s="191" t="s">
        <v>341</v>
      </c>
      <c r="Q92" s="201" t="s">
        <v>1481</v>
      </c>
      <c r="R92" s="123" t="s">
        <v>1028</v>
      </c>
    </row>
    <row r="93" spans="1:29" ht="15.75" customHeight="1">
      <c r="A93" s="252"/>
      <c r="B93" s="261"/>
      <c r="C93" s="252"/>
      <c r="D93" s="252"/>
      <c r="E93" s="252"/>
      <c r="F93" s="268"/>
      <c r="G93" s="255"/>
      <c r="H93" s="342"/>
      <c r="I93" s="252"/>
      <c r="J93" s="252"/>
      <c r="K93" s="252"/>
      <c r="L93" s="252"/>
      <c r="M93" s="231" t="s">
        <v>188</v>
      </c>
      <c r="N93" s="190" t="str">
        <f>"0607800388060421"</f>
        <v>0607800388060421</v>
      </c>
      <c r="O93" s="119" t="s">
        <v>339</v>
      </c>
      <c r="P93" s="191" t="s">
        <v>341</v>
      </c>
      <c r="Q93" s="199" t="s">
        <v>1440</v>
      </c>
      <c r="R93" s="123"/>
    </row>
    <row r="94" spans="1:29" ht="15.75" customHeight="1">
      <c r="A94" s="250">
        <v>42</v>
      </c>
      <c r="B94" s="259" t="s">
        <v>1154</v>
      </c>
      <c r="C94" s="250" t="s">
        <v>32</v>
      </c>
      <c r="D94" s="250" t="s">
        <v>38</v>
      </c>
      <c r="E94" s="250" t="s">
        <v>118</v>
      </c>
      <c r="F94" s="346" t="s">
        <v>342</v>
      </c>
      <c r="G94" s="253">
        <v>9416144249</v>
      </c>
      <c r="H94" s="341" t="s">
        <v>119</v>
      </c>
      <c r="I94" s="250" t="s">
        <v>1431</v>
      </c>
      <c r="J94" s="250" t="s">
        <v>887</v>
      </c>
      <c r="K94" s="250" t="s">
        <v>31</v>
      </c>
      <c r="L94" s="250" t="s">
        <v>8</v>
      </c>
      <c r="M94" s="231" t="str">
        <f>"Jandli Khurd(89)"</f>
        <v>Jandli Khurd(89)</v>
      </c>
      <c r="N94" s="190" t="str">
        <f>"0607800388060423"</f>
        <v>0607800388060423</v>
      </c>
      <c r="O94" s="119" t="s">
        <v>262</v>
      </c>
      <c r="P94" s="191" t="s">
        <v>342</v>
      </c>
      <c r="Q94" s="200" t="s">
        <v>1482</v>
      </c>
      <c r="R94" s="123" t="s">
        <v>1029</v>
      </c>
    </row>
    <row r="95" spans="1:29" ht="15.75" customHeight="1">
      <c r="A95" s="251"/>
      <c r="B95" s="260"/>
      <c r="C95" s="251"/>
      <c r="D95" s="251"/>
      <c r="E95" s="251"/>
      <c r="F95" s="347"/>
      <c r="G95" s="254"/>
      <c r="H95" s="352"/>
      <c r="I95" s="251"/>
      <c r="J95" s="251"/>
      <c r="K95" s="251"/>
      <c r="L95" s="251"/>
      <c r="M95" s="231" t="str">
        <f>"Jandli Kalan(91)"</f>
        <v>Jandli Kalan(91)</v>
      </c>
      <c r="N95" s="190" t="str">
        <f>"0607800388060422"</f>
        <v>0607800388060422</v>
      </c>
      <c r="O95" s="119" t="s">
        <v>262</v>
      </c>
      <c r="P95" s="191" t="s">
        <v>342</v>
      </c>
      <c r="Q95" s="199" t="s">
        <v>1440</v>
      </c>
      <c r="R95" s="123"/>
    </row>
    <row r="96" spans="1:29" ht="27.6">
      <c r="A96" s="252"/>
      <c r="B96" s="261"/>
      <c r="C96" s="252"/>
      <c r="D96" s="252"/>
      <c r="E96" s="252"/>
      <c r="F96" s="348"/>
      <c r="G96" s="255"/>
      <c r="H96" s="342"/>
      <c r="I96" s="252"/>
      <c r="J96" s="252"/>
      <c r="K96" s="252"/>
      <c r="L96" s="340"/>
      <c r="M96" s="237" t="str">
        <f>"Chandrawal(90)"</f>
        <v>Chandrawal(90)</v>
      </c>
      <c r="N96" s="119" t="str">
        <f>"0607800388060424"</f>
        <v>0607800388060424</v>
      </c>
      <c r="O96" s="119" t="s">
        <v>262</v>
      </c>
      <c r="P96" s="125" t="s">
        <v>343</v>
      </c>
      <c r="Q96" s="199" t="s">
        <v>1440</v>
      </c>
      <c r="R96" s="123"/>
    </row>
    <row r="97" spans="1:20" ht="15.75" customHeight="1">
      <c r="A97" s="250">
        <v>43</v>
      </c>
      <c r="B97" s="259" t="s">
        <v>1233</v>
      </c>
      <c r="C97" s="250" t="s">
        <v>32</v>
      </c>
      <c r="D97" s="250" t="s">
        <v>41</v>
      </c>
      <c r="E97" s="250" t="s">
        <v>55</v>
      </c>
      <c r="F97" s="266" t="s">
        <v>345</v>
      </c>
      <c r="G97" s="250">
        <v>9416264864</v>
      </c>
      <c r="H97" s="341" t="s">
        <v>56</v>
      </c>
      <c r="I97" s="250" t="s">
        <v>1431</v>
      </c>
      <c r="J97" s="250" t="s">
        <v>715</v>
      </c>
      <c r="K97" s="250" t="s">
        <v>31</v>
      </c>
      <c r="L97" s="250" t="s">
        <v>8</v>
      </c>
      <c r="M97" s="237" t="str">
        <f>"Lehrian(73)"</f>
        <v>Lehrian(73)</v>
      </c>
      <c r="N97" s="119" t="str">
        <f>"0607800388060413"</f>
        <v>0607800388060413</v>
      </c>
      <c r="O97" s="119" t="s">
        <v>344</v>
      </c>
      <c r="P97" s="191" t="s">
        <v>345</v>
      </c>
      <c r="Q97" s="200" t="s">
        <v>1483</v>
      </c>
      <c r="R97" s="123" t="s">
        <v>1030</v>
      </c>
    </row>
    <row r="98" spans="1:20" ht="15.75" customHeight="1">
      <c r="A98" s="251"/>
      <c r="B98" s="260"/>
      <c r="C98" s="251"/>
      <c r="D98" s="251"/>
      <c r="E98" s="251"/>
      <c r="F98" s="267"/>
      <c r="G98" s="251"/>
      <c r="H98" s="352"/>
      <c r="I98" s="251"/>
      <c r="J98" s="251"/>
      <c r="K98" s="251"/>
      <c r="L98" s="251"/>
      <c r="M98" s="237" t="s">
        <v>189</v>
      </c>
      <c r="N98" s="119" t="str">
        <f>"0607800388060428"</f>
        <v>0607800388060428</v>
      </c>
      <c r="O98" s="119" t="s">
        <v>344</v>
      </c>
      <c r="P98" s="191" t="s">
        <v>345</v>
      </c>
      <c r="Q98" s="199" t="s">
        <v>1440</v>
      </c>
      <c r="R98" s="123"/>
    </row>
    <row r="99" spans="1:20" ht="15.75" customHeight="1">
      <c r="A99" s="252"/>
      <c r="B99" s="261"/>
      <c r="C99" s="252"/>
      <c r="D99" s="252"/>
      <c r="E99" s="252"/>
      <c r="F99" s="268"/>
      <c r="G99" s="252"/>
      <c r="H99" s="342"/>
      <c r="I99" s="252"/>
      <c r="J99" s="252"/>
      <c r="K99" s="252"/>
      <c r="L99" s="252"/>
      <c r="M99" s="237" t="s">
        <v>190</v>
      </c>
      <c r="N99" s="119" t="str">
        <f>"0607800388060429"</f>
        <v>0607800388060429</v>
      </c>
      <c r="O99" s="119" t="s">
        <v>344</v>
      </c>
      <c r="P99" s="191" t="s">
        <v>345</v>
      </c>
      <c r="Q99" s="199" t="s">
        <v>1440</v>
      </c>
      <c r="R99" s="123"/>
    </row>
    <row r="100" spans="1:20" ht="15.75" customHeight="1">
      <c r="A100" s="250">
        <v>44</v>
      </c>
      <c r="B100" s="259" t="s">
        <v>1155</v>
      </c>
      <c r="C100" s="250" t="s">
        <v>32</v>
      </c>
      <c r="D100" s="250" t="s">
        <v>41</v>
      </c>
      <c r="E100" s="250" t="s">
        <v>54</v>
      </c>
      <c r="F100" s="266" t="s">
        <v>391</v>
      </c>
      <c r="G100" s="250">
        <v>9416343767</v>
      </c>
      <c r="H100" s="373" t="s">
        <v>419</v>
      </c>
      <c r="I100" s="250" t="s">
        <v>1431</v>
      </c>
      <c r="J100" s="250" t="s">
        <v>888</v>
      </c>
      <c r="K100" s="250" t="s">
        <v>31</v>
      </c>
      <c r="L100" s="250" t="s">
        <v>8</v>
      </c>
      <c r="M100" s="237" t="str">
        <f>"Digoi(80)"</f>
        <v>Digoi(80)</v>
      </c>
      <c r="N100" s="119" t="str">
        <f>"0607800388060431"</f>
        <v>0607800388060431</v>
      </c>
      <c r="O100" s="119" t="s">
        <v>344</v>
      </c>
      <c r="P100" s="191" t="s">
        <v>348</v>
      </c>
      <c r="Q100" s="200" t="s">
        <v>1484</v>
      </c>
      <c r="R100" s="123" t="s">
        <v>1031</v>
      </c>
    </row>
    <row r="101" spans="1:20" ht="15.75" customHeight="1">
      <c r="A101" s="252"/>
      <c r="B101" s="261"/>
      <c r="C101" s="252"/>
      <c r="D101" s="252"/>
      <c r="E101" s="252"/>
      <c r="F101" s="268"/>
      <c r="G101" s="252"/>
      <c r="H101" s="374"/>
      <c r="I101" s="252"/>
      <c r="J101" s="252"/>
      <c r="K101" s="252"/>
      <c r="L101" s="252"/>
      <c r="M101" s="237" t="s">
        <v>17</v>
      </c>
      <c r="N101" s="119" t="str">
        <f>"0607800388060430"</f>
        <v>0607800388060430</v>
      </c>
      <c r="O101" s="119" t="s">
        <v>344</v>
      </c>
      <c r="P101" s="191" t="s">
        <v>348</v>
      </c>
      <c r="Q101" s="199" t="s">
        <v>1440</v>
      </c>
      <c r="R101" s="123"/>
    </row>
    <row r="102" spans="1:20" ht="15.75" customHeight="1">
      <c r="A102" s="250">
        <v>45</v>
      </c>
      <c r="B102" s="259" t="s">
        <v>1156</v>
      </c>
      <c r="C102" s="250" t="s">
        <v>32</v>
      </c>
      <c r="D102" s="353" t="s">
        <v>38</v>
      </c>
      <c r="E102" s="353" t="s">
        <v>37</v>
      </c>
      <c r="F102" s="346" t="s">
        <v>347</v>
      </c>
      <c r="G102" s="353">
        <v>9813411995</v>
      </c>
      <c r="H102" s="371" t="s">
        <v>39</v>
      </c>
      <c r="I102" s="250" t="s">
        <v>1431</v>
      </c>
      <c r="J102" s="353" t="s">
        <v>546</v>
      </c>
      <c r="K102" s="250" t="s">
        <v>31</v>
      </c>
      <c r="L102" s="250" t="s">
        <v>8</v>
      </c>
      <c r="M102" s="237" t="str">
        <f>"Nehla(59)"</f>
        <v>Nehla(59)</v>
      </c>
      <c r="N102" s="119" t="str">
        <f>"0607800388060417"</f>
        <v>0607800388060417</v>
      </c>
      <c r="O102" s="119" t="s">
        <v>346</v>
      </c>
      <c r="P102" s="191" t="s">
        <v>347</v>
      </c>
      <c r="Q102" s="200" t="s">
        <v>1485</v>
      </c>
      <c r="R102" s="123" t="s">
        <v>1032</v>
      </c>
    </row>
    <row r="103" spans="1:20" ht="15.75" customHeight="1">
      <c r="A103" s="252"/>
      <c r="B103" s="261"/>
      <c r="C103" s="252"/>
      <c r="D103" s="354"/>
      <c r="E103" s="354"/>
      <c r="F103" s="348"/>
      <c r="G103" s="354"/>
      <c r="H103" s="372"/>
      <c r="I103" s="252"/>
      <c r="J103" s="354"/>
      <c r="K103" s="252"/>
      <c r="L103" s="252"/>
      <c r="M103" s="237" t="s">
        <v>191</v>
      </c>
      <c r="N103" s="119" t="str">
        <f>"0607800388060418"</f>
        <v>0607800388060418</v>
      </c>
      <c r="O103" s="119" t="s">
        <v>346</v>
      </c>
      <c r="P103" s="191" t="s">
        <v>347</v>
      </c>
      <c r="Q103" s="199" t="s">
        <v>1440</v>
      </c>
      <c r="R103" s="123"/>
    </row>
    <row r="104" spans="1:20" ht="15.75" customHeight="1">
      <c r="A104" s="114">
        <v>46</v>
      </c>
      <c r="B104" s="233" t="s">
        <v>1157</v>
      </c>
      <c r="C104" s="190" t="s">
        <v>32</v>
      </c>
      <c r="D104" s="190" t="s">
        <v>41</v>
      </c>
      <c r="E104" s="190" t="s">
        <v>40</v>
      </c>
      <c r="F104" s="112" t="s">
        <v>392</v>
      </c>
      <c r="G104" s="190">
        <v>9050964164</v>
      </c>
      <c r="H104" s="110" t="s">
        <v>67</v>
      </c>
      <c r="I104" s="183" t="s">
        <v>1431</v>
      </c>
      <c r="J104" s="190" t="s">
        <v>889</v>
      </c>
      <c r="K104" s="190" t="s">
        <v>31</v>
      </c>
      <c r="L104" s="190" t="s">
        <v>8</v>
      </c>
      <c r="M104" s="237" t="s">
        <v>13</v>
      </c>
      <c r="N104" s="119" t="str">
        <f>"0607800388060425"</f>
        <v>0607800388060425</v>
      </c>
      <c r="O104" s="119" t="s">
        <v>346</v>
      </c>
      <c r="P104" s="191" t="s">
        <v>349</v>
      </c>
      <c r="Q104" s="200" t="s">
        <v>1486</v>
      </c>
      <c r="R104" s="123" t="s">
        <v>1033</v>
      </c>
    </row>
    <row r="105" spans="1:20" ht="15.75" customHeight="1">
      <c r="A105" s="114">
        <v>47</v>
      </c>
      <c r="B105" s="233" t="s">
        <v>1158</v>
      </c>
      <c r="C105" s="190" t="s">
        <v>32</v>
      </c>
      <c r="D105" s="108" t="s">
        <v>41</v>
      </c>
      <c r="E105" s="108" t="s">
        <v>101</v>
      </c>
      <c r="F105" s="58" t="s">
        <v>351</v>
      </c>
      <c r="G105" s="108">
        <v>8683088644</v>
      </c>
      <c r="H105" s="109" t="s">
        <v>102</v>
      </c>
      <c r="I105" s="183" t="s">
        <v>1431</v>
      </c>
      <c r="J105" s="184" t="s">
        <v>873</v>
      </c>
      <c r="K105" s="190" t="s">
        <v>31</v>
      </c>
      <c r="L105" s="190" t="s">
        <v>8</v>
      </c>
      <c r="M105" s="237" t="s">
        <v>192</v>
      </c>
      <c r="N105" s="119" t="str">
        <f>"0607800388060505"</f>
        <v>0607800388060505</v>
      </c>
      <c r="O105" s="119" t="s">
        <v>350</v>
      </c>
      <c r="P105" s="191" t="s">
        <v>351</v>
      </c>
      <c r="Q105" s="200" t="s">
        <v>1487</v>
      </c>
      <c r="R105" s="123" t="s">
        <v>1034</v>
      </c>
    </row>
    <row r="106" spans="1:20" ht="20.25" customHeight="1">
      <c r="A106" s="114">
        <v>48</v>
      </c>
      <c r="B106" s="233" t="s">
        <v>1159</v>
      </c>
      <c r="C106" s="190" t="s">
        <v>32</v>
      </c>
      <c r="D106" s="108" t="s">
        <v>41</v>
      </c>
      <c r="E106" s="108" t="s">
        <v>103</v>
      </c>
      <c r="F106" s="58" t="s">
        <v>393</v>
      </c>
      <c r="G106" s="108">
        <v>8607054550</v>
      </c>
      <c r="H106" s="109" t="s">
        <v>104</v>
      </c>
      <c r="I106" s="183" t="s">
        <v>1431</v>
      </c>
      <c r="J106" s="184" t="s">
        <v>873</v>
      </c>
      <c r="K106" s="190" t="s">
        <v>31</v>
      </c>
      <c r="L106" s="190" t="s">
        <v>8</v>
      </c>
      <c r="M106" s="237" t="str">
        <f>"Dhand(26)"</f>
        <v>Dhand(26)</v>
      </c>
      <c r="N106" s="119" t="str">
        <f>"0607800388060506"</f>
        <v>0607800388060506</v>
      </c>
      <c r="O106" s="119" t="s">
        <v>350</v>
      </c>
      <c r="P106" s="191" t="s">
        <v>352</v>
      </c>
      <c r="Q106" s="201" t="s">
        <v>1488</v>
      </c>
      <c r="R106" s="123" t="s">
        <v>1035</v>
      </c>
    </row>
    <row r="107" spans="1:20" ht="15.75" customHeight="1">
      <c r="A107" s="250">
        <v>49</v>
      </c>
      <c r="B107" s="259" t="s">
        <v>1160</v>
      </c>
      <c r="C107" s="250" t="s">
        <v>32</v>
      </c>
      <c r="D107" s="355" t="s">
        <v>41</v>
      </c>
      <c r="E107" s="358" t="s">
        <v>291</v>
      </c>
      <c r="F107" s="361" t="s">
        <v>354</v>
      </c>
      <c r="G107" s="364">
        <v>9416251083</v>
      </c>
      <c r="H107" s="367" t="s">
        <v>292</v>
      </c>
      <c r="I107" s="250" t="s">
        <v>1431</v>
      </c>
      <c r="J107" s="251" t="s">
        <v>890</v>
      </c>
      <c r="K107" s="250" t="s">
        <v>31</v>
      </c>
      <c r="L107" s="250" t="s">
        <v>8</v>
      </c>
      <c r="M107" s="240" t="s">
        <v>193</v>
      </c>
      <c r="N107" s="239" t="str">
        <f>"0607800388060500"</f>
        <v>0607800388060500</v>
      </c>
      <c r="O107" s="119" t="s">
        <v>353</v>
      </c>
      <c r="P107" s="191" t="s">
        <v>354</v>
      </c>
      <c r="Q107" s="200" t="s">
        <v>1489</v>
      </c>
      <c r="R107" s="123" t="s">
        <v>1036</v>
      </c>
      <c r="T107" s="194"/>
    </row>
    <row r="108" spans="1:20" ht="15.75" customHeight="1">
      <c r="A108" s="251"/>
      <c r="B108" s="260"/>
      <c r="C108" s="251"/>
      <c r="D108" s="356"/>
      <c r="E108" s="359"/>
      <c r="F108" s="362"/>
      <c r="G108" s="365"/>
      <c r="H108" s="368"/>
      <c r="I108" s="251"/>
      <c r="J108" s="251"/>
      <c r="K108" s="251"/>
      <c r="L108" s="251"/>
      <c r="M108" s="240" t="s">
        <v>194</v>
      </c>
      <c r="N108" s="239" t="str">
        <f>"0607800388060500"</f>
        <v>0607800388060500</v>
      </c>
      <c r="O108" s="119" t="s">
        <v>353</v>
      </c>
      <c r="P108" s="191" t="s">
        <v>354</v>
      </c>
      <c r="Q108" s="199" t="s">
        <v>1440</v>
      </c>
      <c r="R108" s="123"/>
      <c r="S108" s="194" t="s">
        <v>1580</v>
      </c>
    </row>
    <row r="109" spans="1:20" ht="27.6">
      <c r="A109" s="252"/>
      <c r="B109" s="261"/>
      <c r="C109" s="252"/>
      <c r="D109" s="357"/>
      <c r="E109" s="360"/>
      <c r="F109" s="363"/>
      <c r="G109" s="366"/>
      <c r="H109" s="369"/>
      <c r="I109" s="252"/>
      <c r="J109" s="252"/>
      <c r="K109" s="252"/>
      <c r="L109" s="370"/>
      <c r="M109" s="237" t="str">
        <f>"Pili Mandori(14)"</f>
        <v>Pili Mandori(14)</v>
      </c>
      <c r="N109" s="119" t="str">
        <f>"0607800388060489"</f>
        <v>0607800388060489</v>
      </c>
      <c r="O109" s="119" t="s">
        <v>353</v>
      </c>
      <c r="P109" s="126" t="s">
        <v>355</v>
      </c>
      <c r="Q109" s="199" t="s">
        <v>1440</v>
      </c>
      <c r="R109" s="123"/>
    </row>
    <row r="110" spans="1:20" ht="15.75" customHeight="1">
      <c r="A110" s="114">
        <v>50</v>
      </c>
      <c r="B110" s="233" t="s">
        <v>1161</v>
      </c>
      <c r="C110" s="190" t="s">
        <v>32</v>
      </c>
      <c r="D110" s="190" t="s">
        <v>38</v>
      </c>
      <c r="E110" s="190" t="s">
        <v>90</v>
      </c>
      <c r="F110" s="112" t="s">
        <v>394</v>
      </c>
      <c r="G110" s="190">
        <v>9467250146</v>
      </c>
      <c r="H110" s="107" t="s">
        <v>91</v>
      </c>
      <c r="I110" s="183" t="s">
        <v>1431</v>
      </c>
      <c r="J110" s="190" t="s">
        <v>891</v>
      </c>
      <c r="K110" s="190" t="s">
        <v>31</v>
      </c>
      <c r="L110" s="190" t="s">
        <v>8</v>
      </c>
      <c r="M110" s="231" t="s">
        <v>195</v>
      </c>
      <c r="N110" s="190" t="str">
        <f>"0607800388060486"</f>
        <v>0607800388060486</v>
      </c>
      <c r="O110" s="190" t="s">
        <v>357</v>
      </c>
      <c r="P110" s="191" t="s">
        <v>358</v>
      </c>
      <c r="Q110" s="200" t="s">
        <v>1490</v>
      </c>
      <c r="R110" s="123" t="s">
        <v>1037</v>
      </c>
    </row>
    <row r="111" spans="1:20" ht="15.75" customHeight="1">
      <c r="A111" s="114">
        <v>51</v>
      </c>
      <c r="B111" s="233" t="s">
        <v>1162</v>
      </c>
      <c r="C111" s="190" t="s">
        <v>32</v>
      </c>
      <c r="D111" s="190" t="s">
        <v>41</v>
      </c>
      <c r="E111" s="190" t="s">
        <v>92</v>
      </c>
      <c r="F111" s="112" t="s">
        <v>395</v>
      </c>
      <c r="G111" s="190">
        <v>9416310399</v>
      </c>
      <c r="H111" s="107" t="s">
        <v>93</v>
      </c>
      <c r="I111" s="183" t="s">
        <v>1431</v>
      </c>
      <c r="J111" s="190" t="s">
        <v>892</v>
      </c>
      <c r="K111" s="190" t="s">
        <v>31</v>
      </c>
      <c r="L111" s="190" t="s">
        <v>8</v>
      </c>
      <c r="M111" s="231" t="s">
        <v>23</v>
      </c>
      <c r="N111" s="190" t="str">
        <f>"0607800388060485"</f>
        <v>0607800388060485</v>
      </c>
      <c r="O111" s="190" t="s">
        <v>357</v>
      </c>
      <c r="P111" s="191" t="s">
        <v>359</v>
      </c>
      <c r="Q111" s="200" t="s">
        <v>1491</v>
      </c>
      <c r="R111" s="123" t="s">
        <v>1038</v>
      </c>
    </row>
    <row r="112" spans="1:20" ht="15.75" customHeight="1">
      <c r="A112" s="250">
        <v>52</v>
      </c>
      <c r="B112" s="259" t="s">
        <v>1163</v>
      </c>
      <c r="C112" s="250" t="s">
        <v>32</v>
      </c>
      <c r="D112" s="250" t="s">
        <v>34</v>
      </c>
      <c r="E112" s="250" t="s">
        <v>94</v>
      </c>
      <c r="F112" s="346" t="s">
        <v>396</v>
      </c>
      <c r="G112" s="250">
        <v>9416144565</v>
      </c>
      <c r="H112" s="341" t="s">
        <v>95</v>
      </c>
      <c r="I112" s="250" t="s">
        <v>1431</v>
      </c>
      <c r="J112" s="250" t="s">
        <v>893</v>
      </c>
      <c r="K112" s="250" t="s">
        <v>31</v>
      </c>
      <c r="L112" s="250" t="s">
        <v>8</v>
      </c>
      <c r="M112" s="231" t="s">
        <v>18</v>
      </c>
      <c r="N112" s="190" t="str">
        <f>"0607800388060476"</f>
        <v>0607800388060476</v>
      </c>
      <c r="O112" s="190" t="s">
        <v>357</v>
      </c>
      <c r="P112" s="191" t="s">
        <v>356</v>
      </c>
      <c r="Q112" s="200" t="s">
        <v>1492</v>
      </c>
      <c r="R112" s="123" t="s">
        <v>1039</v>
      </c>
    </row>
    <row r="113" spans="1:19" ht="15.75" customHeight="1">
      <c r="A113" s="252"/>
      <c r="B113" s="261"/>
      <c r="C113" s="252"/>
      <c r="D113" s="252"/>
      <c r="E113" s="252"/>
      <c r="F113" s="348"/>
      <c r="G113" s="252"/>
      <c r="H113" s="342"/>
      <c r="I113" s="252"/>
      <c r="J113" s="252"/>
      <c r="K113" s="252"/>
      <c r="L113" s="252"/>
      <c r="M113" s="131" t="s">
        <v>7</v>
      </c>
      <c r="N113" s="128"/>
      <c r="O113" s="190" t="s">
        <v>357</v>
      </c>
      <c r="P113" s="191" t="s">
        <v>356</v>
      </c>
      <c r="Q113" s="199" t="s">
        <v>1440</v>
      </c>
      <c r="R113" s="123"/>
      <c r="S113" s="194" t="s">
        <v>1284</v>
      </c>
    </row>
    <row r="114" spans="1:19" ht="15.75" customHeight="1">
      <c r="A114" s="250">
        <v>53</v>
      </c>
      <c r="B114" s="259" t="s">
        <v>1164</v>
      </c>
      <c r="C114" s="250" t="s">
        <v>32</v>
      </c>
      <c r="D114" s="250" t="s">
        <v>34</v>
      </c>
      <c r="E114" s="250" t="s">
        <v>116</v>
      </c>
      <c r="F114" s="346" t="s">
        <v>361</v>
      </c>
      <c r="G114" s="253">
        <v>9416589718</v>
      </c>
      <c r="H114" s="263" t="s">
        <v>117</v>
      </c>
      <c r="I114" s="250" t="s">
        <v>1434</v>
      </c>
      <c r="J114" s="250" t="s">
        <v>894</v>
      </c>
      <c r="K114" s="250" t="s">
        <v>31</v>
      </c>
      <c r="L114" s="250" t="s">
        <v>8</v>
      </c>
      <c r="M114" s="131" t="s">
        <v>196</v>
      </c>
      <c r="N114" s="128"/>
      <c r="O114" s="190" t="s">
        <v>360</v>
      </c>
      <c r="P114" s="191" t="s">
        <v>361</v>
      </c>
      <c r="Q114" s="200" t="s">
        <v>1493</v>
      </c>
      <c r="R114" s="123" t="s">
        <v>1040</v>
      </c>
      <c r="S114" s="194" t="s">
        <v>1284</v>
      </c>
    </row>
    <row r="115" spans="1:19" ht="15.75" customHeight="1">
      <c r="A115" s="251"/>
      <c r="B115" s="260"/>
      <c r="C115" s="251"/>
      <c r="D115" s="251"/>
      <c r="E115" s="251"/>
      <c r="F115" s="347"/>
      <c r="G115" s="254"/>
      <c r="H115" s="264"/>
      <c r="I115" s="251"/>
      <c r="J115" s="251"/>
      <c r="K115" s="251"/>
      <c r="L115" s="251"/>
      <c r="M115" s="131" t="s">
        <v>197</v>
      </c>
      <c r="N115" s="128"/>
      <c r="O115" s="190" t="s">
        <v>360</v>
      </c>
      <c r="P115" s="191" t="s">
        <v>361</v>
      </c>
      <c r="Q115" s="199" t="s">
        <v>1440</v>
      </c>
      <c r="R115" s="123"/>
      <c r="S115" s="194" t="s">
        <v>1284</v>
      </c>
    </row>
    <row r="116" spans="1:19" ht="15.75" customHeight="1">
      <c r="A116" s="252"/>
      <c r="B116" s="261"/>
      <c r="C116" s="252"/>
      <c r="D116" s="252"/>
      <c r="E116" s="252"/>
      <c r="F116" s="348"/>
      <c r="G116" s="255"/>
      <c r="H116" s="265"/>
      <c r="I116" s="252"/>
      <c r="J116" s="252"/>
      <c r="K116" s="252"/>
      <c r="L116" s="252"/>
      <c r="M116" s="231" t="str">
        <f>"Gadli(5)"</f>
        <v>Gadli(5)</v>
      </c>
      <c r="N116" s="190" t="str">
        <f>"0607800388060495"</f>
        <v>0607800388060495</v>
      </c>
      <c r="O116" s="190" t="s">
        <v>360</v>
      </c>
      <c r="P116" s="191" t="s">
        <v>361</v>
      </c>
      <c r="Q116" s="199" t="s">
        <v>1440</v>
      </c>
      <c r="R116" s="123"/>
    </row>
    <row r="117" spans="1:19" ht="15.75" customHeight="1">
      <c r="A117" s="250">
        <v>54</v>
      </c>
      <c r="B117" s="259" t="s">
        <v>1165</v>
      </c>
      <c r="C117" s="250" t="s">
        <v>32</v>
      </c>
      <c r="D117" s="250" t="s">
        <v>41</v>
      </c>
      <c r="E117" s="250" t="s">
        <v>83</v>
      </c>
      <c r="F117" s="346" t="s">
        <v>397</v>
      </c>
      <c r="G117" s="250">
        <v>9416321181</v>
      </c>
      <c r="H117" s="341" t="s">
        <v>84</v>
      </c>
      <c r="I117" s="250" t="s">
        <v>1434</v>
      </c>
      <c r="J117" s="250" t="s">
        <v>890</v>
      </c>
      <c r="K117" s="250" t="s">
        <v>31</v>
      </c>
      <c r="L117" s="250" t="s">
        <v>8</v>
      </c>
      <c r="M117" s="231" t="str">
        <f>"Khabra Kalan(9)"</f>
        <v>Khabra Kalan(9)</v>
      </c>
      <c r="N117" s="190" t="str">
        <f>"0607800388060498"</f>
        <v>0607800388060498</v>
      </c>
      <c r="O117" s="190" t="s">
        <v>360</v>
      </c>
      <c r="P117" s="191" t="s">
        <v>362</v>
      </c>
      <c r="Q117" s="200" t="s">
        <v>1494</v>
      </c>
      <c r="R117" s="123" t="s">
        <v>1041</v>
      </c>
    </row>
    <row r="118" spans="1:19" ht="15.75" customHeight="1">
      <c r="A118" s="251"/>
      <c r="B118" s="260"/>
      <c r="C118" s="251"/>
      <c r="D118" s="251"/>
      <c r="E118" s="251"/>
      <c r="F118" s="347"/>
      <c r="G118" s="251"/>
      <c r="H118" s="352"/>
      <c r="I118" s="251"/>
      <c r="J118" s="251"/>
      <c r="K118" s="251"/>
      <c r="L118" s="251"/>
      <c r="M118" s="231" t="str">
        <f>"Khabra Khurd(10)"</f>
        <v>Khabra Khurd(10)</v>
      </c>
      <c r="N118" s="190" t="str">
        <f>"0607800388060497"</f>
        <v>0607800388060497</v>
      </c>
      <c r="O118" s="190" t="s">
        <v>360</v>
      </c>
      <c r="P118" s="191" t="s">
        <v>362</v>
      </c>
      <c r="Q118" s="199" t="s">
        <v>1440</v>
      </c>
      <c r="R118" s="123"/>
    </row>
    <row r="119" spans="1:19" ht="15.75" customHeight="1">
      <c r="A119" s="252"/>
      <c r="B119" s="261"/>
      <c r="C119" s="252"/>
      <c r="D119" s="252"/>
      <c r="E119" s="252"/>
      <c r="F119" s="348"/>
      <c r="G119" s="252"/>
      <c r="H119" s="342"/>
      <c r="I119" s="252"/>
      <c r="J119" s="252"/>
      <c r="K119" s="252"/>
      <c r="L119" s="252"/>
      <c r="M119" s="231" t="str">
        <f>"Suli Khera(17)"</f>
        <v>Suli Khera(17)</v>
      </c>
      <c r="N119" s="190" t="str">
        <f>"0607800388060499"</f>
        <v>0607800388060499</v>
      </c>
      <c r="O119" s="190" t="s">
        <v>360</v>
      </c>
      <c r="P119" s="191" t="s">
        <v>362</v>
      </c>
      <c r="Q119" s="199" t="s">
        <v>1440</v>
      </c>
      <c r="R119" s="123"/>
    </row>
    <row r="120" spans="1:19" ht="20.25" customHeight="1">
      <c r="A120" s="114">
        <v>55</v>
      </c>
      <c r="B120" s="233" t="s">
        <v>1166</v>
      </c>
      <c r="C120" s="190" t="s">
        <v>32</v>
      </c>
      <c r="D120" s="190" t="s">
        <v>34</v>
      </c>
      <c r="E120" s="190" t="s">
        <v>85</v>
      </c>
      <c r="F120" s="46" t="s">
        <v>398</v>
      </c>
      <c r="G120" s="190">
        <v>9896260316</v>
      </c>
      <c r="H120" s="107" t="s">
        <v>86</v>
      </c>
      <c r="I120" s="183" t="s">
        <v>1431</v>
      </c>
      <c r="J120" s="190" t="s">
        <v>895</v>
      </c>
      <c r="K120" s="190" t="s">
        <v>31</v>
      </c>
      <c r="L120" s="190" t="s">
        <v>8</v>
      </c>
      <c r="M120" s="231" t="str">
        <f>"Dhabi Kalan(11)"</f>
        <v>Dhabi Kalan(11)</v>
      </c>
      <c r="N120" s="190" t="str">
        <f>"0607800388060496"</f>
        <v>0607800388060496</v>
      </c>
      <c r="O120" s="190" t="s">
        <v>360</v>
      </c>
      <c r="P120" s="191" t="s">
        <v>363</v>
      </c>
      <c r="Q120" s="201" t="s">
        <v>1495</v>
      </c>
      <c r="R120" s="123" t="s">
        <v>1042</v>
      </c>
    </row>
    <row r="121" spans="1:19" ht="15.75" customHeight="1">
      <c r="A121" s="250">
        <v>56</v>
      </c>
      <c r="B121" s="259" t="s">
        <v>1167</v>
      </c>
      <c r="C121" s="250" t="s">
        <v>32</v>
      </c>
      <c r="D121" s="253" t="s">
        <v>34</v>
      </c>
      <c r="E121" s="250" t="s">
        <v>105</v>
      </c>
      <c r="F121" s="346" t="s">
        <v>364</v>
      </c>
      <c r="G121" s="253">
        <v>94163867335</v>
      </c>
      <c r="H121" s="349" t="s">
        <v>106</v>
      </c>
      <c r="I121" s="250" t="s">
        <v>1431</v>
      </c>
      <c r="J121" s="253" t="s">
        <v>896</v>
      </c>
      <c r="K121" s="250" t="s">
        <v>31</v>
      </c>
      <c r="L121" s="250" t="s">
        <v>8</v>
      </c>
      <c r="M121" s="231" t="s">
        <v>198</v>
      </c>
      <c r="N121" s="190" t="str">
        <f>"0607800388060484"</f>
        <v>0607800388060484</v>
      </c>
      <c r="O121" s="190" t="s">
        <v>357</v>
      </c>
      <c r="P121" s="191" t="s">
        <v>364</v>
      </c>
      <c r="Q121" s="200" t="s">
        <v>1496</v>
      </c>
      <c r="R121" s="123" t="s">
        <v>1043</v>
      </c>
    </row>
    <row r="122" spans="1:19" ht="15.75" customHeight="1">
      <c r="A122" s="251"/>
      <c r="B122" s="260"/>
      <c r="C122" s="251"/>
      <c r="D122" s="254"/>
      <c r="E122" s="251"/>
      <c r="F122" s="347"/>
      <c r="G122" s="254"/>
      <c r="H122" s="350"/>
      <c r="I122" s="251"/>
      <c r="J122" s="254"/>
      <c r="K122" s="251"/>
      <c r="L122" s="251"/>
      <c r="M122" s="127" t="s">
        <v>1327</v>
      </c>
      <c r="N122" s="128" t="str">
        <f>"0607800388060484"</f>
        <v>0607800388060484</v>
      </c>
      <c r="O122" s="190" t="s">
        <v>357</v>
      </c>
      <c r="P122" s="191" t="s">
        <v>364</v>
      </c>
      <c r="Q122" s="208" t="s">
        <v>1440</v>
      </c>
      <c r="S122" s="194" t="s">
        <v>1328</v>
      </c>
    </row>
    <row r="123" spans="1:19" ht="15.75" customHeight="1">
      <c r="A123" s="251"/>
      <c r="B123" s="260"/>
      <c r="C123" s="251"/>
      <c r="D123" s="254"/>
      <c r="E123" s="251"/>
      <c r="F123" s="347"/>
      <c r="G123" s="254"/>
      <c r="H123" s="350"/>
      <c r="I123" s="251"/>
      <c r="J123" s="254"/>
      <c r="K123" s="251"/>
      <c r="L123" s="251"/>
      <c r="M123" s="231" t="s">
        <v>1326</v>
      </c>
      <c r="N123" s="190" t="str">
        <f>"0607800388060476"</f>
        <v>0607800388060476</v>
      </c>
      <c r="O123" s="190" t="s">
        <v>357</v>
      </c>
      <c r="P123" s="191" t="s">
        <v>364</v>
      </c>
      <c r="Q123" s="199" t="s">
        <v>1440</v>
      </c>
      <c r="R123" s="123"/>
      <c r="S123" s="194"/>
    </row>
    <row r="124" spans="1:19" ht="15.75" customHeight="1">
      <c r="A124" s="252"/>
      <c r="B124" s="261"/>
      <c r="C124" s="252"/>
      <c r="D124" s="255"/>
      <c r="E124" s="252"/>
      <c r="F124" s="348"/>
      <c r="G124" s="255"/>
      <c r="H124" s="351"/>
      <c r="I124" s="252"/>
      <c r="J124" s="255"/>
      <c r="K124" s="252"/>
      <c r="L124" s="252"/>
      <c r="M124" s="127" t="s">
        <v>199</v>
      </c>
      <c r="N124" s="130">
        <v>607800388060476</v>
      </c>
      <c r="O124" s="190" t="s">
        <v>357</v>
      </c>
      <c r="P124" s="191" t="s">
        <v>364</v>
      </c>
      <c r="Q124" s="208" t="s">
        <v>1440</v>
      </c>
      <c r="S124" s="194" t="s">
        <v>1329</v>
      </c>
    </row>
    <row r="125" spans="1:19" ht="15.75" customHeight="1">
      <c r="A125" s="114">
        <v>57</v>
      </c>
      <c r="B125" s="233" t="s">
        <v>1168</v>
      </c>
      <c r="C125" s="190" t="s">
        <v>32</v>
      </c>
      <c r="D125" s="190" t="s">
        <v>41</v>
      </c>
      <c r="E125" s="190" t="s">
        <v>96</v>
      </c>
      <c r="F125" s="46" t="s">
        <v>366</v>
      </c>
      <c r="G125" s="190">
        <v>9416096835</v>
      </c>
      <c r="H125" s="107" t="s">
        <v>97</v>
      </c>
      <c r="I125" s="183" t="s">
        <v>1431</v>
      </c>
      <c r="J125" s="190" t="s">
        <v>890</v>
      </c>
      <c r="K125" s="190" t="s">
        <v>31</v>
      </c>
      <c r="L125" s="190" t="s">
        <v>8</v>
      </c>
      <c r="M125" s="231" t="s">
        <v>200</v>
      </c>
      <c r="N125" s="190" t="str">
        <f>"0607800388060487"</f>
        <v>0607800388060487</v>
      </c>
      <c r="O125" s="190" t="s">
        <v>365</v>
      </c>
      <c r="P125" s="191" t="s">
        <v>366</v>
      </c>
      <c r="Q125" s="200" t="s">
        <v>1497</v>
      </c>
      <c r="R125" s="123" t="s">
        <v>1044</v>
      </c>
    </row>
    <row r="126" spans="1:19" ht="15.75" customHeight="1">
      <c r="A126" s="114">
        <v>58</v>
      </c>
      <c r="B126" s="233" t="s">
        <v>1169</v>
      </c>
      <c r="C126" s="190" t="s">
        <v>32</v>
      </c>
      <c r="D126" s="190" t="s">
        <v>99</v>
      </c>
      <c r="E126" s="190" t="s">
        <v>98</v>
      </c>
      <c r="F126" s="112" t="s">
        <v>367</v>
      </c>
      <c r="G126" s="190">
        <v>9416325166</v>
      </c>
      <c r="H126" s="107" t="s">
        <v>100</v>
      </c>
      <c r="I126" s="183" t="s">
        <v>1431</v>
      </c>
      <c r="J126" s="190" t="s">
        <v>897</v>
      </c>
      <c r="K126" s="190" t="s">
        <v>31</v>
      </c>
      <c r="L126" s="190" t="s">
        <v>8</v>
      </c>
      <c r="M126" s="231" t="s">
        <v>14</v>
      </c>
      <c r="N126" s="190" t="str">
        <f>"0607800388060488"</f>
        <v>0607800388060488</v>
      </c>
      <c r="O126" s="190" t="s">
        <v>365</v>
      </c>
      <c r="P126" s="191" t="s">
        <v>367</v>
      </c>
      <c r="Q126" s="200" t="s">
        <v>1498</v>
      </c>
      <c r="R126" s="123" t="s">
        <v>1045</v>
      </c>
    </row>
    <row r="127" spans="1:19" ht="30" customHeight="1">
      <c r="A127" s="250">
        <v>59</v>
      </c>
      <c r="B127" s="259" t="s">
        <v>1170</v>
      </c>
      <c r="C127" s="250" t="s">
        <v>32</v>
      </c>
      <c r="D127" s="250" t="s">
        <v>109</v>
      </c>
      <c r="E127" s="250" t="s">
        <v>108</v>
      </c>
      <c r="F127" s="266" t="s">
        <v>399</v>
      </c>
      <c r="G127" s="253">
        <v>9467545789</v>
      </c>
      <c r="H127" s="341" t="s">
        <v>110</v>
      </c>
      <c r="I127" s="250" t="s">
        <v>1434</v>
      </c>
      <c r="J127" s="250" t="s">
        <v>894</v>
      </c>
      <c r="K127" s="250" t="s">
        <v>31</v>
      </c>
      <c r="L127" s="250" t="s">
        <v>8</v>
      </c>
      <c r="M127" s="231" t="s">
        <v>201</v>
      </c>
      <c r="N127" s="190" t="str">
        <f>"0607800388060504"</f>
        <v>0607800388060504</v>
      </c>
      <c r="O127" s="190" t="s">
        <v>310</v>
      </c>
      <c r="P127" s="191" t="s">
        <v>368</v>
      </c>
      <c r="Q127" s="200" t="s">
        <v>1499</v>
      </c>
      <c r="R127" s="123" t="s">
        <v>1046</v>
      </c>
    </row>
    <row r="128" spans="1:19" ht="30" customHeight="1">
      <c r="A128" s="252"/>
      <c r="B128" s="261"/>
      <c r="C128" s="252"/>
      <c r="D128" s="252"/>
      <c r="E128" s="252"/>
      <c r="F128" s="268"/>
      <c r="G128" s="255"/>
      <c r="H128" s="342"/>
      <c r="I128" s="252"/>
      <c r="J128" s="252"/>
      <c r="K128" s="252"/>
      <c r="L128" s="252"/>
      <c r="M128" s="127" t="s">
        <v>202</v>
      </c>
      <c r="N128" s="128" t="str">
        <f>"0607800388060504"</f>
        <v>0607800388060504</v>
      </c>
      <c r="O128" s="190" t="s">
        <v>310</v>
      </c>
      <c r="P128" s="191" t="s">
        <v>368</v>
      </c>
      <c r="Q128" s="208" t="s">
        <v>1440</v>
      </c>
      <c r="S128" s="194" t="s">
        <v>1330</v>
      </c>
    </row>
    <row r="129" spans="1:18" ht="15.75" customHeight="1">
      <c r="A129" s="114">
        <v>60</v>
      </c>
      <c r="B129" s="233" t="s">
        <v>1166</v>
      </c>
      <c r="C129" s="108" t="s">
        <v>32</v>
      </c>
      <c r="D129" s="190" t="s">
        <v>41</v>
      </c>
      <c r="E129" s="190" t="s">
        <v>92</v>
      </c>
      <c r="F129" s="112" t="s">
        <v>369</v>
      </c>
      <c r="G129" s="108">
        <v>9813088724</v>
      </c>
      <c r="H129" s="107" t="s">
        <v>111</v>
      </c>
      <c r="I129" s="183" t="s">
        <v>1434</v>
      </c>
      <c r="J129" s="45" t="s">
        <v>898</v>
      </c>
      <c r="K129" s="190" t="s">
        <v>31</v>
      </c>
      <c r="L129" s="190" t="s">
        <v>8</v>
      </c>
      <c r="M129" s="231" t="str">
        <f>"Kirdhan(28)"</f>
        <v>Kirdhan(28)</v>
      </c>
      <c r="N129" s="190" t="str">
        <f>"0607800388060503"</f>
        <v>0607800388060503</v>
      </c>
      <c r="O129" s="190" t="s">
        <v>310</v>
      </c>
      <c r="P129" s="191" t="s">
        <v>369</v>
      </c>
      <c r="Q129" s="200" t="s">
        <v>1500</v>
      </c>
      <c r="R129" s="123" t="s">
        <v>1047</v>
      </c>
    </row>
    <row r="130" spans="1:18" ht="15.75" customHeight="1">
      <c r="A130" s="250">
        <v>61</v>
      </c>
      <c r="B130" s="259" t="s">
        <v>1171</v>
      </c>
      <c r="C130" s="250" t="s">
        <v>32</v>
      </c>
      <c r="D130" s="250" t="s">
        <v>41</v>
      </c>
      <c r="E130" s="250" t="s">
        <v>124</v>
      </c>
      <c r="F130" s="266" t="s">
        <v>371</v>
      </c>
      <c r="G130" s="253">
        <v>9813463681</v>
      </c>
      <c r="H130" s="341" t="s">
        <v>125</v>
      </c>
      <c r="I130" s="250" t="s">
        <v>1431</v>
      </c>
      <c r="J130" s="251" t="s">
        <v>885</v>
      </c>
      <c r="K130" s="250" t="s">
        <v>31</v>
      </c>
      <c r="L130" s="250" t="s">
        <v>8</v>
      </c>
      <c r="M130" s="231" t="s">
        <v>203</v>
      </c>
      <c r="N130" s="190" t="str">
        <f>"0607800388060493"</f>
        <v>0607800388060493</v>
      </c>
      <c r="O130" s="190" t="s">
        <v>370</v>
      </c>
      <c r="P130" s="191" t="s">
        <v>371</v>
      </c>
      <c r="Q130" s="200" t="s">
        <v>1501</v>
      </c>
      <c r="R130" s="123" t="s">
        <v>1048</v>
      </c>
    </row>
    <row r="131" spans="1:18">
      <c r="A131" s="252"/>
      <c r="B131" s="261"/>
      <c r="C131" s="252"/>
      <c r="D131" s="252"/>
      <c r="E131" s="252"/>
      <c r="F131" s="268"/>
      <c r="G131" s="255"/>
      <c r="H131" s="342"/>
      <c r="I131" s="252"/>
      <c r="J131" s="252"/>
      <c r="K131" s="252"/>
      <c r="L131" s="340"/>
      <c r="M131" s="231" t="str">
        <f>"Ramsra(4)"</f>
        <v>Ramsra(4)</v>
      </c>
      <c r="N131" s="190" t="str">
        <f>"0607800388060494"</f>
        <v>0607800388060494</v>
      </c>
      <c r="O131" s="103" t="s">
        <v>370</v>
      </c>
      <c r="P131" s="190" t="s">
        <v>372</v>
      </c>
      <c r="Q131" s="199" t="s">
        <v>1440</v>
      </c>
      <c r="R131" s="123"/>
    </row>
    <row r="132" spans="1:18" ht="15.75" customHeight="1">
      <c r="A132" s="250">
        <v>62</v>
      </c>
      <c r="B132" s="259" t="s">
        <v>1172</v>
      </c>
      <c r="C132" s="250" t="s">
        <v>32</v>
      </c>
      <c r="D132" s="250" t="s">
        <v>41</v>
      </c>
      <c r="E132" s="250" t="s">
        <v>61</v>
      </c>
      <c r="F132" s="266" t="s">
        <v>373</v>
      </c>
      <c r="G132" s="250">
        <v>9416351679</v>
      </c>
      <c r="H132" s="341" t="s">
        <v>62</v>
      </c>
      <c r="I132" s="250" t="s">
        <v>1431</v>
      </c>
      <c r="J132" s="250" t="s">
        <v>899</v>
      </c>
      <c r="K132" s="250" t="s">
        <v>31</v>
      </c>
      <c r="L132" s="250" t="s">
        <v>8</v>
      </c>
      <c r="M132" s="231" t="s">
        <v>204</v>
      </c>
      <c r="N132" s="190" t="str">
        <f>"0607800388060490"</f>
        <v>0607800388060490</v>
      </c>
      <c r="O132" s="190" t="s">
        <v>370</v>
      </c>
      <c r="P132" s="191" t="s">
        <v>373</v>
      </c>
      <c r="Q132" s="200" t="s">
        <v>1502</v>
      </c>
      <c r="R132" s="123" t="s">
        <v>1049</v>
      </c>
    </row>
    <row r="133" spans="1:18" ht="15.75" customHeight="1">
      <c r="A133" s="252"/>
      <c r="B133" s="261"/>
      <c r="C133" s="252"/>
      <c r="D133" s="252"/>
      <c r="E133" s="252"/>
      <c r="F133" s="268"/>
      <c r="G133" s="252"/>
      <c r="H133" s="342"/>
      <c r="I133" s="252"/>
      <c r="J133" s="252"/>
      <c r="K133" s="252"/>
      <c r="L133" s="252"/>
      <c r="M133" s="231" t="s">
        <v>205</v>
      </c>
      <c r="N133" s="190" t="str">
        <f>"0607800388060491"</f>
        <v>0607800388060491</v>
      </c>
      <c r="O133" s="190" t="s">
        <v>370</v>
      </c>
      <c r="P133" s="191" t="s">
        <v>373</v>
      </c>
      <c r="Q133" s="199" t="s">
        <v>1440</v>
      </c>
      <c r="R133" s="123"/>
    </row>
    <row r="134" spans="1:18" ht="30" customHeight="1">
      <c r="A134" s="114">
        <v>63</v>
      </c>
      <c r="B134" s="233" t="s">
        <v>1234</v>
      </c>
      <c r="C134" s="190" t="s">
        <v>32</v>
      </c>
      <c r="D134" s="190" t="s">
        <v>34</v>
      </c>
      <c r="E134" s="190" t="s">
        <v>63</v>
      </c>
      <c r="F134" s="112" t="s">
        <v>400</v>
      </c>
      <c r="G134" s="190">
        <v>8168202828</v>
      </c>
      <c r="H134" s="111" t="s">
        <v>417</v>
      </c>
      <c r="I134" s="190" t="s">
        <v>1431</v>
      </c>
      <c r="J134" s="190" t="s">
        <v>873</v>
      </c>
      <c r="K134" s="190" t="s">
        <v>31</v>
      </c>
      <c r="L134" s="190" t="s">
        <v>8</v>
      </c>
      <c r="M134" s="231" t="s">
        <v>19</v>
      </c>
      <c r="N134" s="190" t="str">
        <f>"0607800388060492"</f>
        <v>0607800388060492</v>
      </c>
      <c r="O134" s="190" t="s">
        <v>370</v>
      </c>
      <c r="P134" s="191" t="s">
        <v>374</v>
      </c>
      <c r="Q134" s="200" t="s">
        <v>1503</v>
      </c>
      <c r="R134" s="123" t="s">
        <v>1050</v>
      </c>
    </row>
    <row r="135" spans="1:18" ht="15.75" customHeight="1">
      <c r="A135" s="59">
        <v>64</v>
      </c>
      <c r="B135" s="241" t="s">
        <v>1173</v>
      </c>
      <c r="C135" s="59" t="s">
        <v>421</v>
      </c>
      <c r="D135" s="59" t="s">
        <v>422</v>
      </c>
      <c r="E135" s="60" t="s">
        <v>462</v>
      </c>
      <c r="F135" s="106" t="s">
        <v>457</v>
      </c>
      <c r="G135" s="105">
        <v>9812255991</v>
      </c>
      <c r="H135" s="61" t="s">
        <v>463</v>
      </c>
      <c r="I135" s="59" t="s">
        <v>1431</v>
      </c>
      <c r="J135" s="59" t="s">
        <v>464</v>
      </c>
      <c r="K135" s="62" t="s">
        <v>465</v>
      </c>
      <c r="L135" s="59" t="s">
        <v>466</v>
      </c>
      <c r="M135" s="242" t="s">
        <v>467</v>
      </c>
      <c r="N135" s="64">
        <v>607800387060397</v>
      </c>
      <c r="O135" s="190" t="s">
        <v>1247</v>
      </c>
      <c r="P135" s="189" t="s">
        <v>457</v>
      </c>
      <c r="Q135" s="200" t="s">
        <v>1504</v>
      </c>
      <c r="R135" s="123" t="s">
        <v>975</v>
      </c>
    </row>
    <row r="136" spans="1:18" ht="15.75" customHeight="1">
      <c r="A136" s="59"/>
      <c r="B136" s="105"/>
      <c r="C136" s="59"/>
      <c r="D136" s="59"/>
      <c r="E136" s="60"/>
      <c r="F136" s="106"/>
      <c r="G136" s="105"/>
      <c r="H136" s="61"/>
      <c r="I136" s="59"/>
      <c r="J136" s="59"/>
      <c r="K136" s="62"/>
      <c r="L136" s="59" t="s">
        <v>466</v>
      </c>
      <c r="M136" s="242" t="s">
        <v>468</v>
      </c>
      <c r="N136" s="64">
        <v>607800387060395</v>
      </c>
      <c r="O136" s="59"/>
      <c r="P136" s="189"/>
      <c r="Q136" s="199" t="s">
        <v>1440</v>
      </c>
      <c r="R136" s="123"/>
    </row>
    <row r="137" spans="1:18" ht="15.75" customHeight="1">
      <c r="A137" s="59"/>
      <c r="B137" s="105"/>
      <c r="C137" s="59"/>
      <c r="D137" s="59"/>
      <c r="E137" s="60"/>
      <c r="F137" s="106"/>
      <c r="G137" s="105"/>
      <c r="H137" s="61"/>
      <c r="I137" s="59"/>
      <c r="J137" s="59"/>
      <c r="K137" s="62"/>
      <c r="L137" s="59" t="s">
        <v>466</v>
      </c>
      <c r="M137" s="242" t="s">
        <v>469</v>
      </c>
      <c r="N137" s="64">
        <v>607800387060396</v>
      </c>
      <c r="O137" s="59"/>
      <c r="P137" s="189"/>
      <c r="Q137" s="199" t="s">
        <v>1440</v>
      </c>
      <c r="R137" s="123"/>
    </row>
    <row r="138" spans="1:18" ht="15.75" customHeight="1">
      <c r="A138" s="59">
        <v>65</v>
      </c>
      <c r="B138" s="241" t="s">
        <v>1174</v>
      </c>
      <c r="C138" s="59" t="s">
        <v>421</v>
      </c>
      <c r="D138" s="59" t="s">
        <v>422</v>
      </c>
      <c r="E138" s="60" t="s">
        <v>470</v>
      </c>
      <c r="F138" s="106" t="s">
        <v>471</v>
      </c>
      <c r="G138" s="105">
        <v>9468183722</v>
      </c>
      <c r="H138" s="65" t="s">
        <v>472</v>
      </c>
      <c r="I138" s="59" t="s">
        <v>1431</v>
      </c>
      <c r="J138" s="59" t="s">
        <v>473</v>
      </c>
      <c r="K138" s="62" t="s">
        <v>465</v>
      </c>
      <c r="L138" s="59" t="s">
        <v>466</v>
      </c>
      <c r="M138" s="242" t="s">
        <v>474</v>
      </c>
      <c r="N138" s="64">
        <v>607800387060392</v>
      </c>
      <c r="O138" s="190" t="s">
        <v>1247</v>
      </c>
      <c r="P138" s="189" t="s">
        <v>471</v>
      </c>
      <c r="Q138" s="200" t="s">
        <v>1505</v>
      </c>
      <c r="R138" s="123" t="s">
        <v>1051</v>
      </c>
    </row>
    <row r="139" spans="1:18" ht="15.75" customHeight="1">
      <c r="A139" s="59">
        <v>66</v>
      </c>
      <c r="B139" s="241" t="s">
        <v>1286</v>
      </c>
      <c r="C139" s="59" t="s">
        <v>421</v>
      </c>
      <c r="D139" s="59" t="s">
        <v>38</v>
      </c>
      <c r="E139" s="60" t="s">
        <v>475</v>
      </c>
      <c r="F139" s="106" t="s">
        <v>436</v>
      </c>
      <c r="G139" s="105">
        <v>9416083826</v>
      </c>
      <c r="H139" s="61" t="s">
        <v>476</v>
      </c>
      <c r="I139" s="59" t="s">
        <v>1431</v>
      </c>
      <c r="J139" s="59" t="s">
        <v>477</v>
      </c>
      <c r="K139" s="62" t="s">
        <v>465</v>
      </c>
      <c r="L139" s="59" t="s">
        <v>466</v>
      </c>
      <c r="M139" s="242" t="s">
        <v>478</v>
      </c>
      <c r="N139" s="64">
        <v>607800387060375</v>
      </c>
      <c r="O139" s="190" t="s">
        <v>1242</v>
      </c>
      <c r="P139" s="189" t="s">
        <v>436</v>
      </c>
      <c r="Q139" s="200" t="s">
        <v>1506</v>
      </c>
      <c r="R139" s="123" t="s">
        <v>969</v>
      </c>
    </row>
    <row r="140" spans="1:18" ht="15.75" customHeight="1">
      <c r="A140" s="59"/>
      <c r="B140" s="105"/>
      <c r="C140" s="59"/>
      <c r="D140" s="59"/>
      <c r="E140" s="60"/>
      <c r="F140" s="106"/>
      <c r="G140" s="105"/>
      <c r="H140" s="61"/>
      <c r="I140" s="59"/>
      <c r="J140" s="59"/>
      <c r="K140" s="62"/>
      <c r="L140" s="59" t="s">
        <v>466</v>
      </c>
      <c r="M140" s="242" t="s">
        <v>479</v>
      </c>
      <c r="N140" s="64">
        <v>607800387060374</v>
      </c>
      <c r="O140" s="59"/>
      <c r="P140" s="189"/>
      <c r="Q140" s="199" t="s">
        <v>1440</v>
      </c>
      <c r="R140" s="123"/>
    </row>
    <row r="141" spans="1:18" ht="15.75" customHeight="1">
      <c r="A141" s="59"/>
      <c r="B141" s="105"/>
      <c r="C141" s="59"/>
      <c r="D141" s="59"/>
      <c r="E141" s="60"/>
      <c r="F141" s="106"/>
      <c r="G141" s="105"/>
      <c r="H141" s="61"/>
      <c r="I141" s="59"/>
      <c r="J141" s="59"/>
      <c r="K141" s="62"/>
      <c r="L141" s="59" t="s">
        <v>466</v>
      </c>
      <c r="M141" s="242" t="s">
        <v>480</v>
      </c>
      <c r="N141" s="64">
        <v>607800387060370</v>
      </c>
      <c r="O141" s="59"/>
      <c r="P141" s="189"/>
      <c r="Q141" s="199" t="s">
        <v>1440</v>
      </c>
      <c r="R141" s="123"/>
    </row>
    <row r="142" spans="1:18" ht="15.75" customHeight="1">
      <c r="A142" s="59"/>
      <c r="B142" s="105"/>
      <c r="C142" s="59"/>
      <c r="D142" s="59"/>
      <c r="E142" s="60"/>
      <c r="F142" s="106"/>
      <c r="G142" s="105"/>
      <c r="H142" s="61"/>
      <c r="I142" s="59"/>
      <c r="J142" s="59"/>
      <c r="K142" s="62"/>
      <c r="L142" s="59" t="s">
        <v>466</v>
      </c>
      <c r="M142" s="242" t="s">
        <v>481</v>
      </c>
      <c r="N142" s="64">
        <v>607800387060369</v>
      </c>
      <c r="O142" s="59"/>
      <c r="P142" s="189"/>
      <c r="Q142" s="200" t="s">
        <v>1440</v>
      </c>
      <c r="R142" s="123"/>
    </row>
    <row r="143" spans="1:18" ht="15.75" customHeight="1">
      <c r="A143" s="59">
        <v>67</v>
      </c>
      <c r="B143" s="241" t="s">
        <v>1287</v>
      </c>
      <c r="C143" s="59" t="s">
        <v>421</v>
      </c>
      <c r="D143" s="59" t="s">
        <v>38</v>
      </c>
      <c r="E143" s="60" t="s">
        <v>482</v>
      </c>
      <c r="F143" s="105" t="s">
        <v>483</v>
      </c>
      <c r="G143" s="105">
        <v>7027229507</v>
      </c>
      <c r="H143" s="61" t="s">
        <v>484</v>
      </c>
      <c r="I143" s="59" t="s">
        <v>1431</v>
      </c>
      <c r="J143" s="59" t="s">
        <v>485</v>
      </c>
      <c r="K143" s="62" t="s">
        <v>465</v>
      </c>
      <c r="L143" s="59" t="s">
        <v>466</v>
      </c>
      <c r="M143" s="242" t="s">
        <v>486</v>
      </c>
      <c r="N143" s="64">
        <v>607800387060364</v>
      </c>
      <c r="O143" s="190" t="s">
        <v>1242</v>
      </c>
      <c r="P143" s="189" t="s">
        <v>483</v>
      </c>
      <c r="Q143" s="200" t="s">
        <v>1507</v>
      </c>
      <c r="R143" s="123" t="s">
        <v>1052</v>
      </c>
    </row>
    <row r="144" spans="1:18" ht="15.75" customHeight="1">
      <c r="A144" s="59"/>
      <c r="B144" s="105"/>
      <c r="C144" s="59"/>
      <c r="D144" s="59"/>
      <c r="E144" s="60"/>
      <c r="F144" s="106"/>
      <c r="G144" s="105"/>
      <c r="H144" s="61"/>
      <c r="I144" s="59"/>
      <c r="J144" s="59"/>
      <c r="K144" s="62"/>
      <c r="L144" s="59" t="s">
        <v>466</v>
      </c>
      <c r="M144" s="242" t="s">
        <v>487</v>
      </c>
      <c r="N144" s="64">
        <v>607800387060365</v>
      </c>
      <c r="O144" s="59"/>
      <c r="P144" s="189"/>
      <c r="Q144" s="199" t="s">
        <v>1440</v>
      </c>
      <c r="R144" s="123"/>
    </row>
    <row r="145" spans="1:18" ht="30" customHeight="1">
      <c r="A145" s="59">
        <v>68</v>
      </c>
      <c r="B145" s="241" t="s">
        <v>1287</v>
      </c>
      <c r="C145" s="59" t="s">
        <v>421</v>
      </c>
      <c r="D145" s="59" t="s">
        <v>38</v>
      </c>
      <c r="E145" s="60" t="s">
        <v>482</v>
      </c>
      <c r="F145" s="189" t="s">
        <v>489</v>
      </c>
      <c r="G145" s="105">
        <v>7027229507</v>
      </c>
      <c r="H145" s="61" t="s">
        <v>484</v>
      </c>
      <c r="I145" s="59" t="s">
        <v>1431</v>
      </c>
      <c r="J145" s="59" t="s">
        <v>485</v>
      </c>
      <c r="K145" s="62" t="s">
        <v>465</v>
      </c>
      <c r="L145" s="59" t="s">
        <v>466</v>
      </c>
      <c r="M145" s="242" t="s">
        <v>488</v>
      </c>
      <c r="N145" s="64">
        <v>607800387060351</v>
      </c>
      <c r="O145" s="190" t="s">
        <v>1242</v>
      </c>
      <c r="P145" s="189" t="s">
        <v>489</v>
      </c>
      <c r="Q145" s="200" t="s">
        <v>1508</v>
      </c>
      <c r="R145" s="123" t="s">
        <v>1277</v>
      </c>
    </row>
    <row r="146" spans="1:18" ht="15.75" customHeight="1">
      <c r="A146" s="59">
        <v>69</v>
      </c>
      <c r="B146" s="241" t="s">
        <v>1289</v>
      </c>
      <c r="C146" s="59" t="s">
        <v>421</v>
      </c>
      <c r="D146" s="59" t="s">
        <v>422</v>
      </c>
      <c r="E146" s="60" t="s">
        <v>490</v>
      </c>
      <c r="F146" s="106" t="s">
        <v>491</v>
      </c>
      <c r="G146" s="105">
        <v>9896746323</v>
      </c>
      <c r="H146" s="61" t="s">
        <v>492</v>
      </c>
      <c r="I146" s="59" t="s">
        <v>1431</v>
      </c>
      <c r="J146" s="59" t="s">
        <v>493</v>
      </c>
      <c r="K146" s="62" t="s">
        <v>465</v>
      </c>
      <c r="L146" s="59" t="s">
        <v>466</v>
      </c>
      <c r="M146" s="242" t="s">
        <v>494</v>
      </c>
      <c r="N146" s="64">
        <v>607800387060355</v>
      </c>
      <c r="O146" s="190" t="s">
        <v>1242</v>
      </c>
      <c r="P146" s="189" t="s">
        <v>491</v>
      </c>
      <c r="Q146" s="200" t="s">
        <v>1509</v>
      </c>
      <c r="R146" s="123" t="s">
        <v>1053</v>
      </c>
    </row>
    <row r="147" spans="1:18" ht="15.75" customHeight="1">
      <c r="A147" s="59"/>
      <c r="B147" s="105"/>
      <c r="C147" s="59"/>
      <c r="D147" s="59"/>
      <c r="E147" s="60"/>
      <c r="F147" s="106"/>
      <c r="G147" s="105"/>
      <c r="H147" s="61"/>
      <c r="I147" s="59"/>
      <c r="J147" s="59"/>
      <c r="K147" s="62"/>
      <c r="L147" s="59" t="s">
        <v>466</v>
      </c>
      <c r="M147" s="242" t="s">
        <v>495</v>
      </c>
      <c r="N147" s="64">
        <v>607800387060352</v>
      </c>
      <c r="O147" s="59"/>
      <c r="P147" s="189"/>
      <c r="Q147" s="199" t="s">
        <v>1440</v>
      </c>
      <c r="R147" s="123"/>
    </row>
    <row r="148" spans="1:18" ht="15.75" customHeight="1">
      <c r="A148" s="59">
        <v>70</v>
      </c>
      <c r="B148" s="241" t="s">
        <v>1288</v>
      </c>
      <c r="C148" s="59" t="s">
        <v>421</v>
      </c>
      <c r="D148" s="59" t="s">
        <v>38</v>
      </c>
      <c r="E148" s="60" t="s">
        <v>496</v>
      </c>
      <c r="F148" s="106" t="s">
        <v>497</v>
      </c>
      <c r="G148" s="105">
        <v>9992229530</v>
      </c>
      <c r="H148" s="61" t="s">
        <v>498</v>
      </c>
      <c r="I148" s="59" t="s">
        <v>1431</v>
      </c>
      <c r="J148" s="59" t="s">
        <v>499</v>
      </c>
      <c r="K148" s="62" t="s">
        <v>465</v>
      </c>
      <c r="L148" s="59" t="s">
        <v>466</v>
      </c>
      <c r="M148" s="242" t="s">
        <v>500</v>
      </c>
      <c r="N148" s="64">
        <v>607800387060373</v>
      </c>
      <c r="O148" s="190" t="s">
        <v>1242</v>
      </c>
      <c r="P148" s="189" t="s">
        <v>497</v>
      </c>
      <c r="Q148" s="200" t="s">
        <v>1510</v>
      </c>
      <c r="R148" s="123" t="s">
        <v>1054</v>
      </c>
    </row>
    <row r="149" spans="1:18" ht="15.75" customHeight="1">
      <c r="A149" s="59">
        <v>71</v>
      </c>
      <c r="B149" s="241" t="s">
        <v>1175</v>
      </c>
      <c r="C149" s="59" t="s">
        <v>421</v>
      </c>
      <c r="D149" s="59" t="s">
        <v>501</v>
      </c>
      <c r="E149" s="60" t="s">
        <v>502</v>
      </c>
      <c r="F149" s="106" t="s">
        <v>503</v>
      </c>
      <c r="G149" s="105">
        <v>7015324839</v>
      </c>
      <c r="H149" s="65" t="s">
        <v>504</v>
      </c>
      <c r="I149" s="59" t="s">
        <v>1431</v>
      </c>
      <c r="J149" s="59" t="s">
        <v>505</v>
      </c>
      <c r="K149" s="62" t="s">
        <v>465</v>
      </c>
      <c r="L149" s="59" t="s">
        <v>466</v>
      </c>
      <c r="M149" s="242" t="s">
        <v>506</v>
      </c>
      <c r="N149" s="64">
        <v>607800387060354</v>
      </c>
      <c r="O149" s="190" t="s">
        <v>1242</v>
      </c>
      <c r="P149" s="189" t="s">
        <v>503</v>
      </c>
      <c r="Q149" s="200" t="s">
        <v>1511</v>
      </c>
      <c r="R149" s="123" t="s">
        <v>1055</v>
      </c>
    </row>
    <row r="150" spans="1:18" ht="15.75" customHeight="1">
      <c r="A150" s="59"/>
      <c r="B150" s="105"/>
      <c r="C150" s="59"/>
      <c r="D150" s="59"/>
      <c r="E150" s="60"/>
      <c r="F150" s="106"/>
      <c r="G150" s="105"/>
      <c r="H150" s="61"/>
      <c r="I150" s="59"/>
      <c r="J150" s="59"/>
      <c r="K150" s="62"/>
      <c r="L150" s="59" t="s">
        <v>466</v>
      </c>
      <c r="M150" s="242" t="s">
        <v>507</v>
      </c>
      <c r="N150" s="64">
        <v>607800387060353</v>
      </c>
      <c r="O150" s="59"/>
      <c r="P150" s="189"/>
      <c r="Q150" s="199" t="s">
        <v>1440</v>
      </c>
      <c r="R150" s="123"/>
    </row>
    <row r="151" spans="1:18" ht="30" customHeight="1">
      <c r="A151" s="59">
        <v>72</v>
      </c>
      <c r="B151" s="243" t="s">
        <v>1235</v>
      </c>
      <c r="C151" s="59" t="s">
        <v>421</v>
      </c>
      <c r="D151" s="59" t="s">
        <v>109</v>
      </c>
      <c r="E151" s="60" t="s">
        <v>508</v>
      </c>
      <c r="F151" s="66" t="s">
        <v>509</v>
      </c>
      <c r="G151" s="105">
        <v>9468022908</v>
      </c>
      <c r="H151" s="67" t="s">
        <v>510</v>
      </c>
      <c r="I151" s="59" t="s">
        <v>1431</v>
      </c>
      <c r="J151" s="59" t="s">
        <v>511</v>
      </c>
      <c r="K151" s="62" t="s">
        <v>465</v>
      </c>
      <c r="L151" s="59" t="s">
        <v>466</v>
      </c>
      <c r="M151" s="242" t="s">
        <v>512</v>
      </c>
      <c r="N151" s="64">
        <v>607800387060377</v>
      </c>
      <c r="O151" s="190" t="s">
        <v>1242</v>
      </c>
      <c r="P151" s="189" t="s">
        <v>509</v>
      </c>
      <c r="Q151" s="201" t="s">
        <v>1512</v>
      </c>
      <c r="R151" s="123" t="s">
        <v>1056</v>
      </c>
    </row>
    <row r="152" spans="1:18" ht="15.75" customHeight="1">
      <c r="A152" s="59"/>
      <c r="B152" s="105"/>
      <c r="C152" s="59"/>
      <c r="D152" s="59"/>
      <c r="E152" s="60"/>
      <c r="F152" s="106"/>
      <c r="G152" s="105"/>
      <c r="H152" s="61"/>
      <c r="I152" s="59"/>
      <c r="J152" s="59"/>
      <c r="K152" s="62"/>
      <c r="L152" s="59" t="s">
        <v>466</v>
      </c>
      <c r="M152" s="242" t="s">
        <v>513</v>
      </c>
      <c r="N152" s="64">
        <v>607800387060378</v>
      </c>
      <c r="O152" s="59"/>
      <c r="P152" s="189"/>
      <c r="Q152" s="199" t="s">
        <v>1440</v>
      </c>
      <c r="R152" s="123"/>
    </row>
    <row r="153" spans="1:18" ht="15.75" customHeight="1">
      <c r="A153" s="59">
        <v>73</v>
      </c>
      <c r="B153" s="241" t="s">
        <v>1236</v>
      </c>
      <c r="C153" s="59" t="s">
        <v>421</v>
      </c>
      <c r="D153" s="59" t="s">
        <v>422</v>
      </c>
      <c r="E153" s="60" t="s">
        <v>514</v>
      </c>
      <c r="F153" s="106" t="s">
        <v>515</v>
      </c>
      <c r="G153" s="105">
        <v>9416241988</v>
      </c>
      <c r="H153" s="61" t="s">
        <v>516</v>
      </c>
      <c r="I153" s="59" t="s">
        <v>1431</v>
      </c>
      <c r="J153" s="59" t="s">
        <v>517</v>
      </c>
      <c r="K153" s="62" t="s">
        <v>465</v>
      </c>
      <c r="L153" s="59" t="s">
        <v>466</v>
      </c>
      <c r="M153" s="242" t="s">
        <v>518</v>
      </c>
      <c r="N153" s="64">
        <v>607800387060376</v>
      </c>
      <c r="O153" s="190" t="s">
        <v>1249</v>
      </c>
      <c r="P153" s="189" t="s">
        <v>515</v>
      </c>
      <c r="Q153" s="200" t="s">
        <v>1513</v>
      </c>
      <c r="R153" s="123" t="s">
        <v>1057</v>
      </c>
    </row>
    <row r="154" spans="1:18" ht="15.75" customHeight="1">
      <c r="A154" s="59"/>
      <c r="B154" s="105"/>
      <c r="C154" s="59"/>
      <c r="D154" s="59"/>
      <c r="E154" s="60"/>
      <c r="F154" s="106"/>
      <c r="G154" s="105"/>
      <c r="H154" s="61"/>
      <c r="I154" s="59"/>
      <c r="J154" s="59"/>
      <c r="K154" s="62"/>
      <c r="L154" s="59" t="s">
        <v>466</v>
      </c>
      <c r="M154" s="242" t="s">
        <v>519</v>
      </c>
      <c r="N154" s="64">
        <v>607800387060381</v>
      </c>
      <c r="O154" s="59"/>
      <c r="P154" s="189"/>
      <c r="Q154" s="199" t="s">
        <v>1440</v>
      </c>
      <c r="R154" s="123"/>
    </row>
    <row r="155" spans="1:18" ht="15.75" customHeight="1">
      <c r="A155" s="59"/>
      <c r="B155" s="105"/>
      <c r="C155" s="59"/>
      <c r="D155" s="59"/>
      <c r="E155" s="60"/>
      <c r="F155" s="106"/>
      <c r="G155" s="105"/>
      <c r="H155" s="61"/>
      <c r="I155" s="59"/>
      <c r="J155" s="59"/>
      <c r="K155" s="62"/>
      <c r="L155" s="59" t="s">
        <v>466</v>
      </c>
      <c r="M155" s="242" t="s">
        <v>520</v>
      </c>
      <c r="N155" s="64">
        <v>607800387060340</v>
      </c>
      <c r="O155" s="59"/>
      <c r="P155" s="189"/>
      <c r="Q155" s="199" t="s">
        <v>1440</v>
      </c>
      <c r="R155" s="123"/>
    </row>
    <row r="156" spans="1:18" ht="15.75" customHeight="1">
      <c r="A156" s="59">
        <v>74</v>
      </c>
      <c r="B156" s="241" t="s">
        <v>1176</v>
      </c>
      <c r="C156" s="59" t="s">
        <v>421</v>
      </c>
      <c r="D156" s="59" t="s">
        <v>422</v>
      </c>
      <c r="E156" s="60" t="s">
        <v>521</v>
      </c>
      <c r="F156" s="106" t="s">
        <v>522</v>
      </c>
      <c r="G156" s="105">
        <v>9416845389</v>
      </c>
      <c r="H156" s="61" t="s">
        <v>523</v>
      </c>
      <c r="I156" s="59" t="s">
        <v>1431</v>
      </c>
      <c r="J156" s="59" t="s">
        <v>524</v>
      </c>
      <c r="K156" s="62" t="s">
        <v>465</v>
      </c>
      <c r="L156" s="59" t="s">
        <v>466</v>
      </c>
      <c r="M156" s="242" t="s">
        <v>525</v>
      </c>
      <c r="N156" s="64">
        <v>607800387060345</v>
      </c>
      <c r="O156" s="190" t="s">
        <v>1249</v>
      </c>
      <c r="P156" s="189" t="s">
        <v>522</v>
      </c>
      <c r="Q156" s="200" t="s">
        <v>1514</v>
      </c>
      <c r="R156" s="123" t="s">
        <v>1058</v>
      </c>
    </row>
    <row r="157" spans="1:18" ht="15.75" customHeight="1">
      <c r="A157" s="59"/>
      <c r="B157" s="105"/>
      <c r="C157" s="59"/>
      <c r="D157" s="59"/>
      <c r="E157" s="60"/>
      <c r="F157" s="106"/>
      <c r="G157" s="105"/>
      <c r="H157" s="61"/>
      <c r="I157" s="59"/>
      <c r="J157" s="59"/>
      <c r="K157" s="62"/>
      <c r="L157" s="59" t="s">
        <v>466</v>
      </c>
      <c r="M157" s="242" t="s">
        <v>526</v>
      </c>
      <c r="N157" s="64">
        <v>607800387060368</v>
      </c>
      <c r="O157" s="190"/>
      <c r="P157" s="189"/>
      <c r="Q157" s="199" t="s">
        <v>1440</v>
      </c>
      <c r="R157" s="123"/>
    </row>
    <row r="158" spans="1:18" ht="30" customHeight="1">
      <c r="A158" s="59">
        <v>75</v>
      </c>
      <c r="B158" s="241" t="s">
        <v>1177</v>
      </c>
      <c r="C158" s="59" t="s">
        <v>421</v>
      </c>
      <c r="D158" s="59" t="s">
        <v>38</v>
      </c>
      <c r="E158" s="60" t="s">
        <v>527</v>
      </c>
      <c r="F158" s="106" t="s">
        <v>528</v>
      </c>
      <c r="G158" s="105">
        <v>9467878073</v>
      </c>
      <c r="H158" s="61" t="s">
        <v>529</v>
      </c>
      <c r="I158" s="59" t="s">
        <v>1431</v>
      </c>
      <c r="J158" s="59" t="s">
        <v>530</v>
      </c>
      <c r="K158" s="62" t="s">
        <v>465</v>
      </c>
      <c r="L158" s="59" t="s">
        <v>466</v>
      </c>
      <c r="M158" s="242" t="s">
        <v>531</v>
      </c>
      <c r="N158" s="64">
        <v>607800387060341</v>
      </c>
      <c r="O158" s="190" t="s">
        <v>1249</v>
      </c>
      <c r="P158" s="189" t="s">
        <v>528</v>
      </c>
      <c r="Q158" s="200" t="s">
        <v>1515</v>
      </c>
      <c r="R158" s="123" t="s">
        <v>1059</v>
      </c>
    </row>
    <row r="159" spans="1:18" ht="15.75" customHeight="1">
      <c r="A159" s="59"/>
      <c r="B159" s="105"/>
      <c r="C159" s="59"/>
      <c r="D159" s="59"/>
      <c r="E159" s="60"/>
      <c r="F159" s="106"/>
      <c r="G159" s="105"/>
      <c r="H159" s="61"/>
      <c r="I159" s="59"/>
      <c r="J159" s="59"/>
      <c r="K159" s="62"/>
      <c r="L159" s="59" t="s">
        <v>466</v>
      </c>
      <c r="M159" s="242" t="s">
        <v>532</v>
      </c>
      <c r="N159" s="64">
        <v>607800387060367</v>
      </c>
      <c r="O159" s="190"/>
      <c r="P159" s="189"/>
      <c r="Q159" s="199" t="s">
        <v>1440</v>
      </c>
      <c r="R159" s="123"/>
    </row>
    <row r="160" spans="1:18" ht="15.75" customHeight="1">
      <c r="A160" s="59"/>
      <c r="B160" s="105"/>
      <c r="C160" s="59"/>
      <c r="D160" s="59"/>
      <c r="E160" s="60"/>
      <c r="F160" s="106"/>
      <c r="G160" s="105"/>
      <c r="H160" s="61"/>
      <c r="I160" s="59"/>
      <c r="J160" s="59"/>
      <c r="K160" s="62"/>
      <c r="L160" s="59" t="s">
        <v>466</v>
      </c>
      <c r="M160" s="242" t="s">
        <v>533</v>
      </c>
      <c r="N160" s="64">
        <v>607800387060366</v>
      </c>
      <c r="O160" s="190"/>
      <c r="P160" s="189"/>
      <c r="Q160" s="199" t="s">
        <v>1440</v>
      </c>
      <c r="R160" s="123"/>
    </row>
    <row r="161" spans="1:18" ht="15.75" customHeight="1">
      <c r="A161" s="59">
        <v>76</v>
      </c>
      <c r="B161" s="241" t="s">
        <v>1178</v>
      </c>
      <c r="C161" s="59" t="s">
        <v>421</v>
      </c>
      <c r="D161" s="59" t="s">
        <v>38</v>
      </c>
      <c r="E161" s="60" t="s">
        <v>81</v>
      </c>
      <c r="F161" s="106" t="s">
        <v>534</v>
      </c>
      <c r="G161" s="105">
        <v>8571046046</v>
      </c>
      <c r="H161" s="65" t="s">
        <v>535</v>
      </c>
      <c r="I161" s="59" t="s">
        <v>1431</v>
      </c>
      <c r="J161" s="59" t="s">
        <v>536</v>
      </c>
      <c r="K161" s="62" t="s">
        <v>465</v>
      </c>
      <c r="L161" s="59" t="s">
        <v>466</v>
      </c>
      <c r="M161" s="242" t="s">
        <v>537</v>
      </c>
      <c r="N161" s="64">
        <v>607800387060382</v>
      </c>
      <c r="O161" s="190" t="s">
        <v>1249</v>
      </c>
      <c r="P161" s="68" t="s">
        <v>534</v>
      </c>
      <c r="Q161" s="200" t="s">
        <v>1516</v>
      </c>
      <c r="R161" s="123" t="s">
        <v>1060</v>
      </c>
    </row>
    <row r="162" spans="1:18" ht="15.75" customHeight="1">
      <c r="A162" s="59">
        <v>77</v>
      </c>
      <c r="B162" s="241" t="s">
        <v>1179</v>
      </c>
      <c r="C162" s="59" t="s">
        <v>421</v>
      </c>
      <c r="D162" s="59" t="s">
        <v>38</v>
      </c>
      <c r="E162" s="60" t="s">
        <v>538</v>
      </c>
      <c r="F162" s="106" t="s">
        <v>539</v>
      </c>
      <c r="G162" s="105">
        <v>9416615754</v>
      </c>
      <c r="H162" s="61" t="s">
        <v>540</v>
      </c>
      <c r="I162" s="59" t="s">
        <v>1431</v>
      </c>
      <c r="J162" s="59" t="s">
        <v>541</v>
      </c>
      <c r="K162" s="62" t="s">
        <v>465</v>
      </c>
      <c r="L162" s="59" t="s">
        <v>466</v>
      </c>
      <c r="M162" s="242" t="s">
        <v>542</v>
      </c>
      <c r="N162" s="64">
        <v>607800387060339</v>
      </c>
      <c r="O162" s="190" t="s">
        <v>1249</v>
      </c>
      <c r="P162" s="189" t="s">
        <v>539</v>
      </c>
      <c r="Q162" s="200" t="s">
        <v>1517</v>
      </c>
      <c r="R162" s="123" t="s">
        <v>1061</v>
      </c>
    </row>
    <row r="163" spans="1:18" ht="20.25" customHeight="1">
      <c r="A163" s="59">
        <v>78</v>
      </c>
      <c r="B163" s="241" t="s">
        <v>1180</v>
      </c>
      <c r="C163" s="59" t="s">
        <v>421</v>
      </c>
      <c r="D163" s="59" t="s">
        <v>109</v>
      </c>
      <c r="E163" s="60" t="s">
        <v>543</v>
      </c>
      <c r="F163" s="106" t="s">
        <v>544</v>
      </c>
      <c r="G163" s="105">
        <v>9896472302</v>
      </c>
      <c r="H163" s="61" t="s">
        <v>545</v>
      </c>
      <c r="I163" s="59" t="s">
        <v>1431</v>
      </c>
      <c r="J163" s="59" t="s">
        <v>546</v>
      </c>
      <c r="K163" s="62" t="s">
        <v>465</v>
      </c>
      <c r="L163" s="59" t="s">
        <v>466</v>
      </c>
      <c r="M163" s="242" t="s">
        <v>547</v>
      </c>
      <c r="N163" s="64">
        <v>607800387060344</v>
      </c>
      <c r="O163" s="190" t="s">
        <v>1249</v>
      </c>
      <c r="P163" s="189" t="s">
        <v>544</v>
      </c>
      <c r="Q163" s="200" t="s">
        <v>1518</v>
      </c>
      <c r="R163" s="123" t="s">
        <v>1062</v>
      </c>
    </row>
    <row r="164" spans="1:18" ht="15.75" customHeight="1">
      <c r="A164" s="59"/>
      <c r="B164" s="105"/>
      <c r="C164" s="59"/>
      <c r="D164" s="59"/>
      <c r="E164" s="60"/>
      <c r="F164" s="106"/>
      <c r="G164" s="105"/>
      <c r="H164" s="61"/>
      <c r="I164" s="59"/>
      <c r="J164" s="59"/>
      <c r="K164" s="62"/>
      <c r="L164" s="59" t="s">
        <v>466</v>
      </c>
      <c r="M164" s="242" t="s">
        <v>548</v>
      </c>
      <c r="N164" s="64">
        <v>607800387060343</v>
      </c>
      <c r="O164" s="190"/>
      <c r="P164" s="189"/>
      <c r="Q164" s="199" t="s">
        <v>1440</v>
      </c>
      <c r="R164" s="123"/>
    </row>
    <row r="165" spans="1:18" ht="15.75" customHeight="1">
      <c r="A165" s="59"/>
      <c r="B165" s="105"/>
      <c r="C165" s="59"/>
      <c r="D165" s="59"/>
      <c r="E165" s="60"/>
      <c r="F165" s="106"/>
      <c r="G165" s="105"/>
      <c r="H165" s="61"/>
      <c r="I165" s="59"/>
      <c r="J165" s="59"/>
      <c r="K165" s="62"/>
      <c r="L165" s="59" t="s">
        <v>466</v>
      </c>
      <c r="M165" s="242" t="s">
        <v>549</v>
      </c>
      <c r="N165" s="64">
        <v>607800387060342</v>
      </c>
      <c r="O165" s="190"/>
      <c r="P165" s="189"/>
      <c r="Q165" s="199" t="s">
        <v>1440</v>
      </c>
      <c r="R165" s="123"/>
    </row>
    <row r="166" spans="1:18" ht="15.75" customHeight="1">
      <c r="A166" s="59">
        <v>79</v>
      </c>
      <c r="B166" s="244" t="s">
        <v>1181</v>
      </c>
      <c r="C166" s="59" t="s">
        <v>421</v>
      </c>
      <c r="D166" s="59" t="s">
        <v>422</v>
      </c>
      <c r="E166" s="69" t="s">
        <v>550</v>
      </c>
      <c r="F166" s="70" t="s">
        <v>551</v>
      </c>
      <c r="G166" s="59">
        <v>9812739530</v>
      </c>
      <c r="H166" s="71" t="s">
        <v>552</v>
      </c>
      <c r="I166" s="59" t="s">
        <v>1431</v>
      </c>
      <c r="J166" s="69" t="s">
        <v>473</v>
      </c>
      <c r="K166" s="62" t="s">
        <v>465</v>
      </c>
      <c r="L166" s="59" t="s">
        <v>466</v>
      </c>
      <c r="M166" s="242" t="s">
        <v>553</v>
      </c>
      <c r="N166" s="64">
        <v>607800387060338</v>
      </c>
      <c r="O166" s="190" t="s">
        <v>1249</v>
      </c>
      <c r="P166" s="63" t="s">
        <v>551</v>
      </c>
      <c r="Q166" s="199" t="s">
        <v>1519</v>
      </c>
      <c r="R166" s="123" t="s">
        <v>1063</v>
      </c>
    </row>
    <row r="167" spans="1:18" ht="15.75" customHeight="1">
      <c r="A167" s="59"/>
      <c r="B167" s="59"/>
      <c r="C167" s="59"/>
      <c r="D167" s="59"/>
      <c r="E167" s="69"/>
      <c r="F167" s="70"/>
      <c r="G167" s="59"/>
      <c r="H167" s="71"/>
      <c r="I167" s="59"/>
      <c r="J167" s="69"/>
      <c r="K167" s="62"/>
      <c r="L167" s="59" t="s">
        <v>466</v>
      </c>
      <c r="M167" s="242" t="s">
        <v>554</v>
      </c>
      <c r="N167" s="64">
        <v>607800387060337</v>
      </c>
      <c r="O167" s="190"/>
      <c r="P167" s="63"/>
      <c r="Q167" s="199" t="s">
        <v>1440</v>
      </c>
      <c r="R167" s="123"/>
    </row>
    <row r="168" spans="1:18" ht="15.75" customHeight="1">
      <c r="A168" s="59"/>
      <c r="B168" s="59"/>
      <c r="C168" s="59"/>
      <c r="D168" s="59"/>
      <c r="E168" s="69"/>
      <c r="F168" s="70"/>
      <c r="G168" s="59"/>
      <c r="H168" s="71"/>
      <c r="I168" s="59"/>
      <c r="J168" s="69"/>
      <c r="K168" s="62"/>
      <c r="L168" s="59" t="s">
        <v>466</v>
      </c>
      <c r="M168" s="242" t="s">
        <v>555</v>
      </c>
      <c r="N168" s="64">
        <v>607800387060335</v>
      </c>
      <c r="O168" s="190"/>
      <c r="P168" s="63"/>
      <c r="Q168" s="199" t="s">
        <v>1440</v>
      </c>
      <c r="R168" s="123"/>
    </row>
    <row r="169" spans="1:18" ht="30" customHeight="1">
      <c r="A169" s="59">
        <v>80</v>
      </c>
      <c r="B169" s="241" t="s">
        <v>1178</v>
      </c>
      <c r="C169" s="59" t="s">
        <v>421</v>
      </c>
      <c r="D169" s="59" t="s">
        <v>38</v>
      </c>
      <c r="E169" s="60" t="s">
        <v>81</v>
      </c>
      <c r="F169" s="106" t="s">
        <v>557</v>
      </c>
      <c r="G169" s="105">
        <v>8571046046</v>
      </c>
      <c r="H169" s="65" t="s">
        <v>535</v>
      </c>
      <c r="I169" s="59" t="s">
        <v>1431</v>
      </c>
      <c r="J169" s="59" t="s">
        <v>536</v>
      </c>
      <c r="K169" s="62" t="s">
        <v>465</v>
      </c>
      <c r="L169" s="59" t="s">
        <v>466</v>
      </c>
      <c r="M169" s="242" t="s">
        <v>556</v>
      </c>
      <c r="N169" s="64">
        <v>607800387060383</v>
      </c>
      <c r="O169" s="190" t="s">
        <v>1249</v>
      </c>
      <c r="P169" s="72" t="s">
        <v>557</v>
      </c>
      <c r="Q169" s="199" t="s">
        <v>1520</v>
      </c>
      <c r="R169" s="123" t="s">
        <v>1278</v>
      </c>
    </row>
    <row r="170" spans="1:18" ht="15.75" customHeight="1">
      <c r="A170" s="59"/>
      <c r="B170" s="59"/>
      <c r="C170" s="59"/>
      <c r="D170" s="59"/>
      <c r="E170" s="69"/>
      <c r="F170" s="70"/>
      <c r="G170" s="59"/>
      <c r="H170" s="71"/>
      <c r="I170" s="59"/>
      <c r="J170" s="69"/>
      <c r="K170" s="62"/>
      <c r="L170" s="59" t="s">
        <v>466</v>
      </c>
      <c r="M170" s="242" t="s">
        <v>558</v>
      </c>
      <c r="N170" s="64">
        <v>607800387060334</v>
      </c>
      <c r="O170" s="59"/>
      <c r="P170" s="63"/>
      <c r="Q170" s="199" t="s">
        <v>1440</v>
      </c>
      <c r="R170" s="123"/>
    </row>
    <row r="171" spans="1:18" ht="15.75" customHeight="1">
      <c r="A171" s="59"/>
      <c r="B171" s="59"/>
      <c r="C171" s="59"/>
      <c r="D171" s="59"/>
      <c r="E171" s="69"/>
      <c r="F171" s="70"/>
      <c r="G171" s="59"/>
      <c r="H171" s="71"/>
      <c r="I171" s="59"/>
      <c r="J171" s="69"/>
      <c r="K171" s="62"/>
      <c r="L171" s="59" t="s">
        <v>466</v>
      </c>
      <c r="M171" s="242" t="s">
        <v>559</v>
      </c>
      <c r="N171" s="64">
        <v>607800387060336</v>
      </c>
      <c r="O171" s="59"/>
      <c r="P171" s="63"/>
      <c r="Q171" s="199" t="s">
        <v>1440</v>
      </c>
      <c r="R171" s="123"/>
    </row>
    <row r="172" spans="1:18" ht="15.75" customHeight="1">
      <c r="A172" s="59">
        <v>81</v>
      </c>
      <c r="B172" s="241" t="s">
        <v>1237</v>
      </c>
      <c r="C172" s="59" t="s">
        <v>421</v>
      </c>
      <c r="D172" s="59" t="s">
        <v>422</v>
      </c>
      <c r="E172" s="60" t="s">
        <v>560</v>
      </c>
      <c r="F172" s="106" t="s">
        <v>561</v>
      </c>
      <c r="G172" s="105">
        <v>9467445566</v>
      </c>
      <c r="H172" s="65" t="s">
        <v>562</v>
      </c>
      <c r="I172" s="59" t="s">
        <v>1431</v>
      </c>
      <c r="J172" s="59" t="s">
        <v>563</v>
      </c>
      <c r="K172" s="62" t="s">
        <v>465</v>
      </c>
      <c r="L172" s="59" t="s">
        <v>466</v>
      </c>
      <c r="M172" s="242" t="s">
        <v>564</v>
      </c>
      <c r="N172" s="64">
        <v>607800387060402</v>
      </c>
      <c r="O172" s="190" t="s">
        <v>1246</v>
      </c>
      <c r="P172" s="189" t="s">
        <v>561</v>
      </c>
      <c r="Q172" s="200" t="s">
        <v>1521</v>
      </c>
      <c r="R172" s="123" t="s">
        <v>1064</v>
      </c>
    </row>
    <row r="173" spans="1:18" ht="15.75" customHeight="1">
      <c r="A173" s="59"/>
      <c r="B173" s="105"/>
      <c r="C173" s="59"/>
      <c r="D173" s="59"/>
      <c r="E173" s="60"/>
      <c r="F173" s="106"/>
      <c r="G173" s="105"/>
      <c r="H173" s="61"/>
      <c r="I173" s="59"/>
      <c r="J173" s="59"/>
      <c r="K173" s="62"/>
      <c r="L173" s="59" t="s">
        <v>466</v>
      </c>
      <c r="M173" s="242" t="s">
        <v>565</v>
      </c>
      <c r="N173" s="64">
        <v>607800387060403</v>
      </c>
      <c r="O173" s="59"/>
      <c r="P173" s="189"/>
      <c r="Q173" s="199" t="s">
        <v>1440</v>
      </c>
      <c r="R173" s="123"/>
    </row>
    <row r="174" spans="1:18" ht="15.75" customHeight="1">
      <c r="A174" s="59">
        <v>82</v>
      </c>
      <c r="B174" s="241" t="s">
        <v>1182</v>
      </c>
      <c r="C174" s="59" t="s">
        <v>421</v>
      </c>
      <c r="D174" s="59" t="s">
        <v>109</v>
      </c>
      <c r="E174" s="60" t="s">
        <v>566</v>
      </c>
      <c r="F174" s="106" t="s">
        <v>567</v>
      </c>
      <c r="G174" s="105">
        <v>9416025358</v>
      </c>
      <c r="H174" s="61" t="s">
        <v>568</v>
      </c>
      <c r="I174" s="59" t="s">
        <v>1431</v>
      </c>
      <c r="J174" s="59" t="s">
        <v>569</v>
      </c>
      <c r="K174" s="62" t="s">
        <v>465</v>
      </c>
      <c r="L174" s="59" t="s">
        <v>466</v>
      </c>
      <c r="M174" s="242" t="s">
        <v>570</v>
      </c>
      <c r="N174" s="64">
        <v>607800387060404</v>
      </c>
      <c r="O174" s="190" t="s">
        <v>1246</v>
      </c>
      <c r="P174" s="189" t="s">
        <v>567</v>
      </c>
      <c r="Q174" s="200" t="s">
        <v>1522</v>
      </c>
      <c r="R174" s="123" t="s">
        <v>1065</v>
      </c>
    </row>
    <row r="175" spans="1:18" ht="15.75" customHeight="1">
      <c r="A175" s="59">
        <v>83</v>
      </c>
      <c r="B175" s="244" t="s">
        <v>1183</v>
      </c>
      <c r="C175" s="59" t="s">
        <v>421</v>
      </c>
      <c r="D175" s="59" t="s">
        <v>109</v>
      </c>
      <c r="E175" s="69" t="s">
        <v>571</v>
      </c>
      <c r="F175" s="70" t="s">
        <v>572</v>
      </c>
      <c r="G175" s="59">
        <v>9416280580</v>
      </c>
      <c r="H175" s="71" t="s">
        <v>573</v>
      </c>
      <c r="I175" s="59" t="s">
        <v>1431</v>
      </c>
      <c r="J175" s="69" t="s">
        <v>574</v>
      </c>
      <c r="K175" s="62" t="s">
        <v>465</v>
      </c>
      <c r="L175" s="59" t="s">
        <v>466</v>
      </c>
      <c r="M175" s="242" t="s">
        <v>575</v>
      </c>
      <c r="N175" s="64">
        <v>607800387060405</v>
      </c>
      <c r="O175" s="190" t="s">
        <v>1246</v>
      </c>
      <c r="P175" s="63" t="s">
        <v>572</v>
      </c>
      <c r="Q175" s="199" t="s">
        <v>1523</v>
      </c>
      <c r="R175" s="123" t="s">
        <v>1066</v>
      </c>
    </row>
    <row r="176" spans="1:18" ht="15.75" customHeight="1">
      <c r="A176" s="59">
        <v>84</v>
      </c>
      <c r="B176" s="241" t="s">
        <v>1184</v>
      </c>
      <c r="C176" s="59" t="s">
        <v>421</v>
      </c>
      <c r="D176" s="59" t="s">
        <v>109</v>
      </c>
      <c r="E176" s="60" t="s">
        <v>576</v>
      </c>
      <c r="F176" s="106" t="s">
        <v>577</v>
      </c>
      <c r="G176" s="105">
        <v>9467857884</v>
      </c>
      <c r="H176" s="65" t="s">
        <v>578</v>
      </c>
      <c r="I176" s="59" t="s">
        <v>1431</v>
      </c>
      <c r="J176" s="59" t="s">
        <v>579</v>
      </c>
      <c r="K176" s="62" t="s">
        <v>465</v>
      </c>
      <c r="L176" s="59" t="s">
        <v>466</v>
      </c>
      <c r="M176" s="242" t="s">
        <v>580</v>
      </c>
      <c r="N176" s="64">
        <v>607800387060361</v>
      </c>
      <c r="O176" s="190" t="s">
        <v>1241</v>
      </c>
      <c r="P176" s="189" t="s">
        <v>577</v>
      </c>
      <c r="Q176" s="200" t="s">
        <v>1524</v>
      </c>
      <c r="R176" s="123" t="s">
        <v>1067</v>
      </c>
    </row>
    <row r="177" spans="1:29" ht="15.75" customHeight="1">
      <c r="A177" s="59"/>
      <c r="B177" s="105"/>
      <c r="C177" s="59"/>
      <c r="D177" s="59"/>
      <c r="E177" s="60"/>
      <c r="F177" s="106"/>
      <c r="G177" s="105"/>
      <c r="H177" s="65"/>
      <c r="I177" s="59"/>
      <c r="J177" s="59"/>
      <c r="K177" s="62"/>
      <c r="L177" s="59" t="s">
        <v>466</v>
      </c>
      <c r="M177" s="242" t="s">
        <v>581</v>
      </c>
      <c r="N177" s="64">
        <v>607800387060360</v>
      </c>
      <c r="O177" s="59"/>
      <c r="P177" s="189"/>
      <c r="Q177" s="199" t="s">
        <v>1440</v>
      </c>
      <c r="R177" s="123"/>
    </row>
    <row r="178" spans="1:29" ht="15.75" customHeight="1">
      <c r="A178" s="59">
        <v>85</v>
      </c>
      <c r="B178" s="241" t="s">
        <v>1185</v>
      </c>
      <c r="C178" s="59" t="s">
        <v>421</v>
      </c>
      <c r="D178" s="59" t="s">
        <v>38</v>
      </c>
      <c r="E178" s="60" t="s">
        <v>582</v>
      </c>
      <c r="F178" s="106" t="s">
        <v>583</v>
      </c>
      <c r="G178" s="105">
        <v>9416168153</v>
      </c>
      <c r="H178" s="61" t="s">
        <v>584</v>
      </c>
      <c r="I178" s="59" t="s">
        <v>1431</v>
      </c>
      <c r="J178" s="59" t="s">
        <v>585</v>
      </c>
      <c r="K178" s="62" t="s">
        <v>465</v>
      </c>
      <c r="L178" s="59" t="s">
        <v>466</v>
      </c>
      <c r="M178" s="242" t="s">
        <v>586</v>
      </c>
      <c r="N178" s="64">
        <v>607800387060359</v>
      </c>
      <c r="O178" s="190" t="s">
        <v>1241</v>
      </c>
      <c r="P178" s="189" t="s">
        <v>583</v>
      </c>
      <c r="Q178" s="200" t="s">
        <v>1525</v>
      </c>
      <c r="R178" s="123" t="s">
        <v>1068</v>
      </c>
    </row>
    <row r="179" spans="1:29" ht="15.75" customHeight="1">
      <c r="A179" s="59">
        <v>86</v>
      </c>
      <c r="B179" s="241" t="s">
        <v>1186</v>
      </c>
      <c r="C179" s="59" t="s">
        <v>421</v>
      </c>
      <c r="D179" s="59" t="s">
        <v>422</v>
      </c>
      <c r="E179" s="60" t="s">
        <v>114</v>
      </c>
      <c r="F179" s="106" t="s">
        <v>587</v>
      </c>
      <c r="G179" s="105">
        <v>9466439716</v>
      </c>
      <c r="H179" s="61" t="s">
        <v>588</v>
      </c>
      <c r="I179" s="59" t="s">
        <v>1431</v>
      </c>
      <c r="J179" s="59" t="s">
        <v>589</v>
      </c>
      <c r="K179" s="62" t="s">
        <v>465</v>
      </c>
      <c r="L179" s="59" t="s">
        <v>466</v>
      </c>
      <c r="M179" s="242" t="s">
        <v>590</v>
      </c>
      <c r="N179" s="64">
        <v>607800387060357</v>
      </c>
      <c r="O179" s="190" t="s">
        <v>1241</v>
      </c>
      <c r="P179" s="189" t="s">
        <v>587</v>
      </c>
      <c r="Q179" s="200" t="s">
        <v>1526</v>
      </c>
      <c r="R179" s="123" t="s">
        <v>1069</v>
      </c>
    </row>
    <row r="180" spans="1:29" ht="15.75" customHeight="1">
      <c r="A180" s="59">
        <v>87</v>
      </c>
      <c r="B180" s="241" t="s">
        <v>1187</v>
      </c>
      <c r="C180" s="59" t="s">
        <v>421</v>
      </c>
      <c r="D180" s="59" t="s">
        <v>109</v>
      </c>
      <c r="E180" s="60" t="s">
        <v>591</v>
      </c>
      <c r="F180" s="106" t="s">
        <v>592</v>
      </c>
      <c r="G180" s="105">
        <v>9255561129</v>
      </c>
      <c r="H180" s="61" t="s">
        <v>593</v>
      </c>
      <c r="I180" s="59" t="s">
        <v>1431</v>
      </c>
      <c r="J180" s="59" t="s">
        <v>594</v>
      </c>
      <c r="K180" s="62" t="s">
        <v>465</v>
      </c>
      <c r="L180" s="59" t="s">
        <v>466</v>
      </c>
      <c r="M180" s="242" t="s">
        <v>595</v>
      </c>
      <c r="N180" s="64">
        <v>607800387060363</v>
      </c>
      <c r="O180" s="190" t="s">
        <v>1241</v>
      </c>
      <c r="P180" s="189" t="s">
        <v>592</v>
      </c>
      <c r="Q180" s="200" t="s">
        <v>1527</v>
      </c>
      <c r="R180" s="123" t="s">
        <v>1070</v>
      </c>
    </row>
    <row r="181" spans="1:29" ht="20.25" customHeight="1">
      <c r="A181" s="59">
        <v>88</v>
      </c>
      <c r="B181" s="241" t="s">
        <v>1188</v>
      </c>
      <c r="C181" s="59" t="s">
        <v>421</v>
      </c>
      <c r="D181" s="59" t="s">
        <v>38</v>
      </c>
      <c r="E181" s="60" t="s">
        <v>596</v>
      </c>
      <c r="F181" s="106" t="s">
        <v>597</v>
      </c>
      <c r="G181" s="105">
        <v>9416128781</v>
      </c>
      <c r="H181" s="61" t="s">
        <v>598</v>
      </c>
      <c r="I181" s="59" t="s">
        <v>1431</v>
      </c>
      <c r="J181" s="59" t="s">
        <v>541</v>
      </c>
      <c r="K181" s="62" t="s">
        <v>465</v>
      </c>
      <c r="L181" s="59" t="s">
        <v>466</v>
      </c>
      <c r="M181" s="242" t="s">
        <v>599</v>
      </c>
      <c r="N181" s="64">
        <v>607800387060362</v>
      </c>
      <c r="O181" s="190" t="s">
        <v>1241</v>
      </c>
      <c r="P181" s="189" t="s">
        <v>597</v>
      </c>
      <c r="Q181" s="215" t="s">
        <v>1528</v>
      </c>
      <c r="R181" s="123" t="s">
        <v>1071</v>
      </c>
    </row>
    <row r="182" spans="1:29" ht="15.75" customHeight="1">
      <c r="A182" s="59"/>
      <c r="B182" s="105"/>
      <c r="C182" s="59"/>
      <c r="D182" s="59"/>
      <c r="E182" s="60"/>
      <c r="F182" s="106"/>
      <c r="G182" s="105"/>
      <c r="H182" s="61"/>
      <c r="I182" s="59"/>
      <c r="J182" s="59"/>
      <c r="K182" s="62"/>
      <c r="L182" s="59" t="s">
        <v>466</v>
      </c>
      <c r="M182" s="242" t="s">
        <v>600</v>
      </c>
      <c r="N182" s="64">
        <v>607800387060356</v>
      </c>
      <c r="O182" s="190"/>
      <c r="P182" s="189" t="s">
        <v>597</v>
      </c>
      <c r="Q182" s="199" t="s">
        <v>1440</v>
      </c>
      <c r="R182" s="123"/>
    </row>
    <row r="183" spans="1:29" ht="15.75" customHeight="1">
      <c r="A183" s="59"/>
      <c r="B183" s="105"/>
      <c r="C183" s="59"/>
      <c r="D183" s="59"/>
      <c r="E183" s="60"/>
      <c r="F183" s="106"/>
      <c r="G183" s="105"/>
      <c r="H183" s="61"/>
      <c r="I183" s="59"/>
      <c r="J183" s="59"/>
      <c r="K183" s="62"/>
      <c r="L183" s="59" t="s">
        <v>466</v>
      </c>
      <c r="M183" s="242" t="s">
        <v>601</v>
      </c>
      <c r="N183" s="64">
        <v>607800387060372</v>
      </c>
      <c r="O183" s="190"/>
      <c r="P183" s="189" t="s">
        <v>597</v>
      </c>
      <c r="Q183" s="199" t="s">
        <v>1440</v>
      </c>
      <c r="R183" s="123"/>
    </row>
    <row r="184" spans="1:29" ht="15.75" customHeight="1">
      <c r="A184" s="59">
        <v>89</v>
      </c>
      <c r="B184" s="241" t="s">
        <v>1189</v>
      </c>
      <c r="C184" s="59" t="s">
        <v>421</v>
      </c>
      <c r="D184" s="59" t="s">
        <v>38</v>
      </c>
      <c r="E184" s="60" t="s">
        <v>602</v>
      </c>
      <c r="F184" s="106" t="s">
        <v>603</v>
      </c>
      <c r="G184" s="105">
        <v>9416252085</v>
      </c>
      <c r="H184" s="61" t="s">
        <v>604</v>
      </c>
      <c r="I184" s="59" t="s">
        <v>1431</v>
      </c>
      <c r="J184" s="59" t="s">
        <v>605</v>
      </c>
      <c r="K184" s="62" t="s">
        <v>465</v>
      </c>
      <c r="L184" s="59" t="s">
        <v>466</v>
      </c>
      <c r="M184" s="242" t="s">
        <v>606</v>
      </c>
      <c r="N184" s="64">
        <v>607800387060358</v>
      </c>
      <c r="O184" s="190" t="s">
        <v>1241</v>
      </c>
      <c r="P184" s="189" t="s">
        <v>603</v>
      </c>
      <c r="Q184" s="200" t="s">
        <v>1529</v>
      </c>
      <c r="R184" s="123" t="s">
        <v>1072</v>
      </c>
    </row>
    <row r="185" spans="1:29" ht="15.75" customHeight="1">
      <c r="A185" s="59">
        <v>90</v>
      </c>
      <c r="B185" s="241" t="s">
        <v>1190</v>
      </c>
      <c r="C185" s="59" t="s">
        <v>421</v>
      </c>
      <c r="D185" s="59" t="s">
        <v>422</v>
      </c>
      <c r="E185" s="60" t="s">
        <v>607</v>
      </c>
      <c r="F185" s="106" t="s">
        <v>608</v>
      </c>
      <c r="G185" s="105">
        <v>9896504026</v>
      </c>
      <c r="H185" s="61" t="s">
        <v>609</v>
      </c>
      <c r="I185" s="59" t="s">
        <v>1431</v>
      </c>
      <c r="J185" s="59" t="s">
        <v>610</v>
      </c>
      <c r="K185" s="62" t="s">
        <v>465</v>
      </c>
      <c r="L185" s="59" t="s">
        <v>466</v>
      </c>
      <c r="M185" s="242" t="s">
        <v>611</v>
      </c>
      <c r="N185" s="64">
        <v>607800387060409</v>
      </c>
      <c r="O185" s="190" t="s">
        <v>1245</v>
      </c>
      <c r="P185" s="189" t="s">
        <v>608</v>
      </c>
      <c r="Q185" s="200" t="s">
        <v>1530</v>
      </c>
      <c r="R185" s="123" t="s">
        <v>1073</v>
      </c>
    </row>
    <row r="186" spans="1:29" s="8" customFormat="1" ht="20.25" customHeight="1">
      <c r="A186" s="161">
        <v>91</v>
      </c>
      <c r="B186" s="235" t="s">
        <v>1191</v>
      </c>
      <c r="C186" s="161" t="s">
        <v>421</v>
      </c>
      <c r="D186" s="161" t="s">
        <v>422</v>
      </c>
      <c r="E186" s="163" t="s">
        <v>612</v>
      </c>
      <c r="F186" s="106" t="s">
        <v>613</v>
      </c>
      <c r="G186" s="105">
        <v>9416546933</v>
      </c>
      <c r="H186" s="61" t="s">
        <v>614</v>
      </c>
      <c r="I186" s="59" t="s">
        <v>1431</v>
      </c>
      <c r="J186" s="59" t="s">
        <v>615</v>
      </c>
      <c r="K186" s="62" t="s">
        <v>465</v>
      </c>
      <c r="L186" s="59" t="s">
        <v>466</v>
      </c>
      <c r="M186" s="242" t="s">
        <v>1301</v>
      </c>
      <c r="N186" s="214">
        <v>607800387060416</v>
      </c>
      <c r="O186" s="105" t="s">
        <v>1245</v>
      </c>
      <c r="P186" s="189" t="s">
        <v>613</v>
      </c>
      <c r="Q186" s="200" t="s">
        <v>1531</v>
      </c>
      <c r="R186" s="123" t="s">
        <v>1074</v>
      </c>
      <c r="S186" s="194"/>
      <c r="T186" s="129"/>
      <c r="U186" s="129"/>
      <c r="V186" s="206"/>
      <c r="W186" s="206"/>
      <c r="X186" s="206"/>
      <c r="Y186" s="206"/>
      <c r="Z186" s="206"/>
      <c r="AA186" s="206"/>
      <c r="AB186" s="206"/>
      <c r="AC186" s="206"/>
    </row>
    <row r="187" spans="1:29" s="8" customFormat="1" ht="15.75" customHeight="1">
      <c r="A187" s="161"/>
      <c r="B187" s="162"/>
      <c r="C187" s="161"/>
      <c r="D187" s="161"/>
      <c r="E187" s="163"/>
      <c r="F187" s="164"/>
      <c r="G187" s="162"/>
      <c r="H187" s="165"/>
      <c r="I187" s="161"/>
      <c r="J187" s="161"/>
      <c r="K187" s="166"/>
      <c r="L187" s="161" t="s">
        <v>466</v>
      </c>
      <c r="M187" s="167" t="s">
        <v>616</v>
      </c>
      <c r="N187" s="170">
        <v>607800387060416</v>
      </c>
      <c r="O187" s="128" t="s">
        <v>1245</v>
      </c>
      <c r="P187" s="189" t="s">
        <v>613</v>
      </c>
      <c r="Q187" s="208" t="s">
        <v>1440</v>
      </c>
      <c r="R187" s="211"/>
      <c r="S187" s="194" t="s">
        <v>1331</v>
      </c>
      <c r="T187" s="129"/>
      <c r="U187" s="129"/>
      <c r="V187" s="206"/>
      <c r="W187" s="206"/>
      <c r="X187" s="206"/>
      <c r="Y187" s="206"/>
      <c r="Z187" s="206"/>
      <c r="AA187" s="206"/>
      <c r="AB187" s="206"/>
      <c r="AC187" s="206"/>
    </row>
    <row r="188" spans="1:29" ht="15.75" customHeight="1">
      <c r="A188" s="59">
        <v>92</v>
      </c>
      <c r="B188" s="241" t="s">
        <v>1186</v>
      </c>
      <c r="C188" s="59" t="s">
        <v>421</v>
      </c>
      <c r="D188" s="59" t="s">
        <v>109</v>
      </c>
      <c r="E188" s="60" t="s">
        <v>617</v>
      </c>
      <c r="F188" s="106" t="s">
        <v>618</v>
      </c>
      <c r="G188" s="105">
        <v>9306604965</v>
      </c>
      <c r="H188" s="65" t="s">
        <v>619</v>
      </c>
      <c r="I188" s="59" t="s">
        <v>1431</v>
      </c>
      <c r="J188" s="59" t="s">
        <v>620</v>
      </c>
      <c r="K188" s="62" t="s">
        <v>465</v>
      </c>
      <c r="L188" s="59" t="s">
        <v>8</v>
      </c>
      <c r="M188" s="242" t="s">
        <v>621</v>
      </c>
      <c r="N188" s="64">
        <v>607800387060412</v>
      </c>
      <c r="O188" s="190" t="s">
        <v>1245</v>
      </c>
      <c r="P188" s="189" t="s">
        <v>618</v>
      </c>
      <c r="Q188" s="200" t="s">
        <v>1532</v>
      </c>
      <c r="R188" s="123" t="s">
        <v>1075</v>
      </c>
    </row>
    <row r="189" spans="1:29" ht="15.75" customHeight="1">
      <c r="A189" s="59"/>
      <c r="B189" s="105"/>
      <c r="C189" s="59"/>
      <c r="D189" s="59"/>
      <c r="E189" s="60"/>
      <c r="F189" s="106"/>
      <c r="G189" s="105"/>
      <c r="H189" s="61"/>
      <c r="I189" s="59"/>
      <c r="J189" s="59"/>
      <c r="K189" s="62"/>
      <c r="L189" s="59" t="s">
        <v>466</v>
      </c>
      <c r="M189" s="242" t="s">
        <v>622</v>
      </c>
      <c r="N189" s="64">
        <v>607800387060410</v>
      </c>
      <c r="O189" s="59"/>
      <c r="P189" s="189" t="s">
        <v>618</v>
      </c>
      <c r="Q189" s="199" t="s">
        <v>1440</v>
      </c>
      <c r="R189" s="123"/>
    </row>
    <row r="190" spans="1:29" ht="15.75" customHeight="1">
      <c r="A190" s="59">
        <v>93</v>
      </c>
      <c r="B190" s="241" t="s">
        <v>1192</v>
      </c>
      <c r="C190" s="59" t="s">
        <v>421</v>
      </c>
      <c r="D190" s="59" t="s">
        <v>623</v>
      </c>
      <c r="E190" s="60" t="s">
        <v>624</v>
      </c>
      <c r="F190" s="106" t="s">
        <v>625</v>
      </c>
      <c r="G190" s="105">
        <v>9996944443</v>
      </c>
      <c r="H190" s="65" t="s">
        <v>626</v>
      </c>
      <c r="I190" s="59" t="s">
        <v>1431</v>
      </c>
      <c r="J190" s="59" t="s">
        <v>627</v>
      </c>
      <c r="K190" s="62" t="s">
        <v>465</v>
      </c>
      <c r="L190" s="59" t="s">
        <v>466</v>
      </c>
      <c r="M190" s="242" t="s">
        <v>628</v>
      </c>
      <c r="N190" s="64">
        <v>607800387060408</v>
      </c>
      <c r="O190" s="190" t="s">
        <v>1245</v>
      </c>
      <c r="P190" s="189" t="s">
        <v>625</v>
      </c>
      <c r="Q190" s="200" t="s">
        <v>1533</v>
      </c>
      <c r="R190" s="123" t="s">
        <v>1076</v>
      </c>
    </row>
    <row r="191" spans="1:29" ht="15.75" customHeight="1">
      <c r="A191" s="59">
        <v>94</v>
      </c>
      <c r="B191" s="241" t="s">
        <v>1193</v>
      </c>
      <c r="C191" s="59" t="s">
        <v>421</v>
      </c>
      <c r="D191" s="59" t="s">
        <v>422</v>
      </c>
      <c r="E191" s="60" t="s">
        <v>629</v>
      </c>
      <c r="F191" s="106" t="s">
        <v>630</v>
      </c>
      <c r="G191" s="105">
        <v>9474044441</v>
      </c>
      <c r="H191" s="65" t="s">
        <v>631</v>
      </c>
      <c r="I191" s="59" t="s">
        <v>1431</v>
      </c>
      <c r="J191" s="59" t="s">
        <v>632</v>
      </c>
      <c r="K191" s="62" t="s">
        <v>465</v>
      </c>
      <c r="L191" s="59" t="s">
        <v>466</v>
      </c>
      <c r="M191" s="242" t="s">
        <v>466</v>
      </c>
      <c r="N191" s="64">
        <v>607800387800397</v>
      </c>
      <c r="O191" s="190" t="s">
        <v>1252</v>
      </c>
      <c r="P191" s="189" t="s">
        <v>630</v>
      </c>
      <c r="Q191" s="200" t="s">
        <v>1534</v>
      </c>
      <c r="R191" s="123" t="s">
        <v>1077</v>
      </c>
    </row>
    <row r="192" spans="1:29" ht="15.75" customHeight="1">
      <c r="A192" s="59"/>
      <c r="B192" s="105"/>
      <c r="C192" s="59"/>
      <c r="D192" s="59"/>
      <c r="E192" s="60"/>
      <c r="F192" s="106"/>
      <c r="G192" s="105"/>
      <c r="H192" s="61"/>
      <c r="I192" s="59"/>
      <c r="J192" s="59"/>
      <c r="K192" s="62"/>
      <c r="L192" s="59" t="s">
        <v>466</v>
      </c>
      <c r="M192" s="242" t="s">
        <v>633</v>
      </c>
      <c r="N192" s="64">
        <v>607800387060386</v>
      </c>
      <c r="O192" s="59"/>
      <c r="P192" s="189" t="s">
        <v>630</v>
      </c>
      <c r="Q192" s="199" t="s">
        <v>1440</v>
      </c>
      <c r="R192" s="123"/>
    </row>
    <row r="193" spans="1:18" ht="15.75" customHeight="1">
      <c r="A193" s="59"/>
      <c r="B193" s="105"/>
      <c r="C193" s="59"/>
      <c r="D193" s="59"/>
      <c r="E193" s="60"/>
      <c r="F193" s="106"/>
      <c r="G193" s="105"/>
      <c r="H193" s="61"/>
      <c r="I193" s="59"/>
      <c r="J193" s="59"/>
      <c r="K193" s="62"/>
      <c r="L193" s="59" t="s">
        <v>466</v>
      </c>
      <c r="M193" s="242" t="s">
        <v>634</v>
      </c>
      <c r="N193" s="64">
        <v>607800387060385</v>
      </c>
      <c r="O193" s="59"/>
      <c r="P193" s="189" t="s">
        <v>630</v>
      </c>
      <c r="Q193" s="199" t="s">
        <v>1440</v>
      </c>
      <c r="R193" s="123"/>
    </row>
    <row r="194" spans="1:18" ht="20.25" customHeight="1">
      <c r="A194" s="59">
        <v>95</v>
      </c>
      <c r="B194" s="241" t="s">
        <v>1194</v>
      </c>
      <c r="C194" s="59" t="s">
        <v>421</v>
      </c>
      <c r="D194" s="59" t="s">
        <v>109</v>
      </c>
      <c r="E194" s="60" t="s">
        <v>635</v>
      </c>
      <c r="F194" s="106" t="s">
        <v>636</v>
      </c>
      <c r="G194" s="105">
        <v>9416092334</v>
      </c>
      <c r="H194" s="71" t="s">
        <v>637</v>
      </c>
      <c r="I194" s="59" t="s">
        <v>1431</v>
      </c>
      <c r="J194" s="59" t="s">
        <v>485</v>
      </c>
      <c r="K194" s="62" t="s">
        <v>465</v>
      </c>
      <c r="L194" s="59" t="s">
        <v>466</v>
      </c>
      <c r="M194" s="242" t="s">
        <v>638</v>
      </c>
      <c r="N194" s="64">
        <v>607800387060389</v>
      </c>
      <c r="O194" s="190" t="s">
        <v>1252</v>
      </c>
      <c r="P194" s="189" t="s">
        <v>636</v>
      </c>
      <c r="Q194" s="200" t="s">
        <v>1535</v>
      </c>
      <c r="R194" s="123" t="s">
        <v>1078</v>
      </c>
    </row>
    <row r="195" spans="1:18" ht="15.75" customHeight="1">
      <c r="A195" s="59"/>
      <c r="B195" s="105"/>
      <c r="C195" s="59"/>
      <c r="D195" s="59"/>
      <c r="E195" s="60"/>
      <c r="F195" s="106"/>
      <c r="G195" s="105"/>
      <c r="H195" s="105"/>
      <c r="I195" s="59"/>
      <c r="J195" s="59"/>
      <c r="K195" s="62"/>
      <c r="L195" s="59" t="s">
        <v>466</v>
      </c>
      <c r="M195" s="242" t="s">
        <v>639</v>
      </c>
      <c r="N195" s="64">
        <v>607800387060391</v>
      </c>
      <c r="O195" s="59"/>
      <c r="P195" s="189" t="s">
        <v>636</v>
      </c>
      <c r="Q195" s="199" t="s">
        <v>1440</v>
      </c>
      <c r="R195" s="123"/>
    </row>
    <row r="196" spans="1:18" ht="15.75" customHeight="1">
      <c r="A196" s="59"/>
      <c r="B196" s="105"/>
      <c r="C196" s="59"/>
      <c r="D196" s="59"/>
      <c r="E196" s="60"/>
      <c r="F196" s="106"/>
      <c r="G196" s="105"/>
      <c r="H196" s="105"/>
      <c r="I196" s="59"/>
      <c r="J196" s="59"/>
      <c r="K196" s="62"/>
      <c r="L196" s="59" t="s">
        <v>466</v>
      </c>
      <c r="M196" s="242" t="s">
        <v>640</v>
      </c>
      <c r="N196" s="64">
        <v>607800387060390</v>
      </c>
      <c r="O196" s="59"/>
      <c r="P196" s="189" t="s">
        <v>636</v>
      </c>
      <c r="Q196" s="199" t="s">
        <v>1440</v>
      </c>
      <c r="R196" s="123"/>
    </row>
    <row r="197" spans="1:18" ht="15.75" customHeight="1">
      <c r="A197" s="59"/>
      <c r="B197" s="105"/>
      <c r="C197" s="59"/>
      <c r="D197" s="59"/>
      <c r="E197" s="60"/>
      <c r="F197" s="106"/>
      <c r="G197" s="105"/>
      <c r="H197" s="105"/>
      <c r="I197" s="59"/>
      <c r="J197" s="59"/>
      <c r="K197" s="62"/>
      <c r="L197" s="59" t="s">
        <v>466</v>
      </c>
      <c r="M197" s="242" t="s">
        <v>641</v>
      </c>
      <c r="N197" s="64">
        <v>607800387060388</v>
      </c>
      <c r="O197" s="59"/>
      <c r="P197" s="189" t="s">
        <v>636</v>
      </c>
      <c r="Q197" s="199" t="s">
        <v>1440</v>
      </c>
      <c r="R197" s="123"/>
    </row>
    <row r="198" spans="1:18" ht="29.25" customHeight="1">
      <c r="A198" s="59">
        <v>96</v>
      </c>
      <c r="B198" s="241" t="s">
        <v>1195</v>
      </c>
      <c r="C198" s="59" t="s">
        <v>421</v>
      </c>
      <c r="D198" s="59" t="s">
        <v>109</v>
      </c>
      <c r="E198" s="60" t="s">
        <v>642</v>
      </c>
      <c r="F198" s="106" t="s">
        <v>919</v>
      </c>
      <c r="G198" s="105">
        <v>9812724071</v>
      </c>
      <c r="H198" s="71" t="s">
        <v>643</v>
      </c>
      <c r="I198" s="59" t="s">
        <v>1431</v>
      </c>
      <c r="J198" s="59" t="s">
        <v>473</v>
      </c>
      <c r="K198" s="62" t="s">
        <v>465</v>
      </c>
      <c r="L198" s="59" t="s">
        <v>466</v>
      </c>
      <c r="M198" s="242" t="s">
        <v>466</v>
      </c>
      <c r="N198" s="64">
        <v>607800387060384</v>
      </c>
      <c r="O198" s="190" t="s">
        <v>1252</v>
      </c>
      <c r="P198" s="189" t="s">
        <v>644</v>
      </c>
      <c r="Q198" s="200" t="s">
        <v>1536</v>
      </c>
      <c r="R198" s="123" t="s">
        <v>1079</v>
      </c>
    </row>
    <row r="199" spans="1:18" ht="15.75" customHeight="1">
      <c r="A199" s="59">
        <v>97</v>
      </c>
      <c r="B199" s="241" t="s">
        <v>1196</v>
      </c>
      <c r="C199" s="59" t="s">
        <v>421</v>
      </c>
      <c r="D199" s="59" t="s">
        <v>422</v>
      </c>
      <c r="E199" s="60" t="s">
        <v>645</v>
      </c>
      <c r="F199" s="106" t="s">
        <v>646</v>
      </c>
      <c r="G199" s="105">
        <v>9416558026</v>
      </c>
      <c r="H199" s="61" t="s">
        <v>647</v>
      </c>
      <c r="I199" s="59" t="s">
        <v>1431</v>
      </c>
      <c r="J199" s="59" t="s">
        <v>648</v>
      </c>
      <c r="K199" s="62" t="s">
        <v>465</v>
      </c>
      <c r="L199" s="59" t="s">
        <v>466</v>
      </c>
      <c r="M199" s="242" t="s">
        <v>649</v>
      </c>
      <c r="N199" s="64">
        <v>607800387060380</v>
      </c>
      <c r="O199" s="190" t="s">
        <v>1252</v>
      </c>
      <c r="P199" s="189" t="s">
        <v>650</v>
      </c>
      <c r="Q199" s="200" t="s">
        <v>1537</v>
      </c>
      <c r="R199" s="123" t="s">
        <v>1080</v>
      </c>
    </row>
    <row r="200" spans="1:18" ht="15.75" customHeight="1">
      <c r="A200" s="59"/>
      <c r="B200" s="105"/>
      <c r="C200" s="59"/>
      <c r="D200" s="59"/>
      <c r="E200" s="60"/>
      <c r="F200" s="106"/>
      <c r="G200" s="105"/>
      <c r="H200" s="61"/>
      <c r="I200" s="59"/>
      <c r="J200" s="59"/>
      <c r="K200" s="62"/>
      <c r="L200" s="59" t="s">
        <v>466</v>
      </c>
      <c r="M200" s="242" t="s">
        <v>651</v>
      </c>
      <c r="N200" s="64">
        <v>607800387060379</v>
      </c>
      <c r="O200" s="59"/>
      <c r="P200" s="189" t="s">
        <v>650</v>
      </c>
      <c r="Q200" s="199" t="s">
        <v>1440</v>
      </c>
      <c r="R200" s="123"/>
    </row>
    <row r="201" spans="1:18" ht="15.75" customHeight="1">
      <c r="A201" s="59">
        <v>98</v>
      </c>
      <c r="B201" s="241" t="s">
        <v>1197</v>
      </c>
      <c r="C201" s="59" t="s">
        <v>421</v>
      </c>
      <c r="D201" s="59" t="s">
        <v>422</v>
      </c>
      <c r="E201" s="60" t="s">
        <v>652</v>
      </c>
      <c r="F201" s="106" t="s">
        <v>443</v>
      </c>
      <c r="G201" s="105">
        <v>9671296767</v>
      </c>
      <c r="H201" s="65" t="s">
        <v>653</v>
      </c>
      <c r="I201" s="59" t="s">
        <v>1431</v>
      </c>
      <c r="J201" s="59" t="s">
        <v>654</v>
      </c>
      <c r="K201" s="62" t="s">
        <v>465</v>
      </c>
      <c r="L201" s="59" t="s">
        <v>466</v>
      </c>
      <c r="M201" s="242" t="s">
        <v>655</v>
      </c>
      <c r="N201" s="64">
        <v>607800387060400</v>
      </c>
      <c r="O201" s="190" t="s">
        <v>1243</v>
      </c>
      <c r="P201" s="189" t="s">
        <v>656</v>
      </c>
      <c r="Q201" s="200" t="s">
        <v>1538</v>
      </c>
      <c r="R201" s="123" t="s">
        <v>971</v>
      </c>
    </row>
    <row r="202" spans="1:18" ht="15.75" customHeight="1">
      <c r="A202" s="59">
        <v>99</v>
      </c>
      <c r="B202" s="241" t="s">
        <v>1198</v>
      </c>
      <c r="C202" s="59" t="s">
        <v>421</v>
      </c>
      <c r="D202" s="59" t="s">
        <v>422</v>
      </c>
      <c r="E202" s="60" t="s">
        <v>657</v>
      </c>
      <c r="F202" s="106" t="s">
        <v>658</v>
      </c>
      <c r="G202" s="105">
        <v>8307722222</v>
      </c>
      <c r="H202" s="65" t="s">
        <v>659</v>
      </c>
      <c r="I202" s="59" t="s">
        <v>1431</v>
      </c>
      <c r="J202" s="59" t="s">
        <v>579</v>
      </c>
      <c r="K202" s="62" t="s">
        <v>465</v>
      </c>
      <c r="L202" s="59" t="s">
        <v>466</v>
      </c>
      <c r="M202" s="242" t="s">
        <v>660</v>
      </c>
      <c r="N202" s="64">
        <v>607800387060387</v>
      </c>
      <c r="O202" s="190" t="s">
        <v>1243</v>
      </c>
      <c r="P202" s="189" t="s">
        <v>658</v>
      </c>
      <c r="Q202" s="200" t="s">
        <v>1539</v>
      </c>
      <c r="R202" s="123" t="s">
        <v>1081</v>
      </c>
    </row>
    <row r="203" spans="1:18" ht="15.75" customHeight="1">
      <c r="A203" s="59">
        <v>100</v>
      </c>
      <c r="B203" s="241" t="s">
        <v>1199</v>
      </c>
      <c r="C203" s="59" t="s">
        <v>421</v>
      </c>
      <c r="D203" s="59" t="s">
        <v>109</v>
      </c>
      <c r="E203" s="60" t="s">
        <v>661</v>
      </c>
      <c r="F203" s="106" t="s">
        <v>662</v>
      </c>
      <c r="G203" s="105">
        <v>9466335419</v>
      </c>
      <c r="H203" s="105"/>
      <c r="I203" s="59" t="s">
        <v>1431</v>
      </c>
      <c r="J203" s="59" t="s">
        <v>663</v>
      </c>
      <c r="K203" s="62" t="s">
        <v>465</v>
      </c>
      <c r="L203" s="59" t="s">
        <v>466</v>
      </c>
      <c r="M203" s="242" t="s">
        <v>664</v>
      </c>
      <c r="N203" s="64">
        <v>607800387060398</v>
      </c>
      <c r="O203" s="190" t="s">
        <v>1244</v>
      </c>
      <c r="P203" s="189" t="s">
        <v>662</v>
      </c>
      <c r="Q203" s="200" t="s">
        <v>1540</v>
      </c>
      <c r="R203" s="123" t="s">
        <v>1082</v>
      </c>
    </row>
    <row r="204" spans="1:18" ht="15.75" customHeight="1">
      <c r="A204" s="59">
        <v>101</v>
      </c>
      <c r="B204" s="241" t="s">
        <v>1296</v>
      </c>
      <c r="C204" s="59" t="s">
        <v>421</v>
      </c>
      <c r="D204" s="59" t="s">
        <v>422</v>
      </c>
      <c r="E204" s="60" t="s">
        <v>239</v>
      </c>
      <c r="F204" s="106" t="s">
        <v>665</v>
      </c>
      <c r="G204" s="105">
        <v>8059267545</v>
      </c>
      <c r="H204" s="65" t="s">
        <v>666</v>
      </c>
      <c r="I204" s="59" t="s">
        <v>1431</v>
      </c>
      <c r="J204" s="59" t="s">
        <v>667</v>
      </c>
      <c r="K204" s="62" t="s">
        <v>465</v>
      </c>
      <c r="L204" s="59" t="s">
        <v>466</v>
      </c>
      <c r="M204" s="242" t="s">
        <v>668</v>
      </c>
      <c r="N204" s="64">
        <v>607800387060394</v>
      </c>
      <c r="O204" s="190" t="s">
        <v>1244</v>
      </c>
      <c r="P204" s="63" t="s">
        <v>665</v>
      </c>
      <c r="Q204" s="216" t="s">
        <v>1541</v>
      </c>
      <c r="R204" s="123" t="s">
        <v>1083</v>
      </c>
    </row>
    <row r="205" spans="1:18" ht="15.75" customHeight="1">
      <c r="A205" s="59">
        <v>102</v>
      </c>
      <c r="B205" s="241" t="s">
        <v>1200</v>
      </c>
      <c r="C205" s="59" t="s">
        <v>421</v>
      </c>
      <c r="D205" s="59" t="s">
        <v>422</v>
      </c>
      <c r="E205" s="60" t="s">
        <v>669</v>
      </c>
      <c r="F205" s="106" t="s">
        <v>670</v>
      </c>
      <c r="G205" s="105">
        <v>9416355145</v>
      </c>
      <c r="H205" s="61" t="s">
        <v>671</v>
      </c>
      <c r="I205" s="59" t="s">
        <v>1431</v>
      </c>
      <c r="J205" s="59" t="s">
        <v>672</v>
      </c>
      <c r="K205" s="62" t="s">
        <v>465</v>
      </c>
      <c r="L205" s="59" t="s">
        <v>466</v>
      </c>
      <c r="M205" s="242" t="s">
        <v>673</v>
      </c>
      <c r="N205" s="64">
        <v>607800387060393</v>
      </c>
      <c r="O205" s="190" t="s">
        <v>1244</v>
      </c>
      <c r="P205" s="189" t="s">
        <v>670</v>
      </c>
      <c r="Q205" s="200" t="s">
        <v>1542</v>
      </c>
      <c r="R205" s="123" t="s">
        <v>1084</v>
      </c>
    </row>
    <row r="206" spans="1:18" ht="15.75" customHeight="1">
      <c r="A206" s="59">
        <v>103</v>
      </c>
      <c r="B206" s="241" t="s">
        <v>1238</v>
      </c>
      <c r="C206" s="59" t="s">
        <v>421</v>
      </c>
      <c r="D206" s="59" t="s">
        <v>422</v>
      </c>
      <c r="E206" s="60" t="s">
        <v>674</v>
      </c>
      <c r="F206" s="106" t="s">
        <v>675</v>
      </c>
      <c r="G206" s="105">
        <v>9812784107</v>
      </c>
      <c r="H206" s="65" t="s">
        <v>676</v>
      </c>
      <c r="I206" s="59" t="s">
        <v>1431</v>
      </c>
      <c r="J206" s="59" t="s">
        <v>654</v>
      </c>
      <c r="K206" s="62" t="s">
        <v>465</v>
      </c>
      <c r="L206" s="59" t="s">
        <v>466</v>
      </c>
      <c r="M206" s="242" t="s">
        <v>677</v>
      </c>
      <c r="N206" s="64">
        <v>607800387060401</v>
      </c>
      <c r="O206" s="190" t="s">
        <v>1244</v>
      </c>
      <c r="P206" s="189" t="s">
        <v>675</v>
      </c>
      <c r="Q206" s="200" t="s">
        <v>1543</v>
      </c>
      <c r="R206" s="123" t="s">
        <v>1085</v>
      </c>
    </row>
    <row r="207" spans="1:18" ht="15.75" customHeight="1">
      <c r="A207" s="59">
        <v>104</v>
      </c>
      <c r="B207" s="241" t="s">
        <v>1201</v>
      </c>
      <c r="C207" s="59" t="s">
        <v>421</v>
      </c>
      <c r="D207" s="59" t="s">
        <v>422</v>
      </c>
      <c r="E207" s="60" t="s">
        <v>678</v>
      </c>
      <c r="F207" s="106" t="s">
        <v>679</v>
      </c>
      <c r="G207" s="105">
        <v>9813814300</v>
      </c>
      <c r="H207" s="65" t="s">
        <v>680</v>
      </c>
      <c r="I207" s="59" t="s">
        <v>1431</v>
      </c>
      <c r="J207" s="59" t="s">
        <v>681</v>
      </c>
      <c r="K207" s="62" t="s">
        <v>465</v>
      </c>
      <c r="L207" s="59" t="s">
        <v>466</v>
      </c>
      <c r="M207" s="242" t="s">
        <v>682</v>
      </c>
      <c r="N207" s="64">
        <v>607800387060329</v>
      </c>
      <c r="O207" s="236" t="s">
        <v>1240</v>
      </c>
      <c r="P207" s="189" t="s">
        <v>679</v>
      </c>
      <c r="Q207" s="200" t="s">
        <v>1544</v>
      </c>
      <c r="R207" s="123" t="s">
        <v>1086</v>
      </c>
    </row>
    <row r="208" spans="1:18" ht="15.75" customHeight="1">
      <c r="A208" s="59">
        <v>105</v>
      </c>
      <c r="B208" s="241" t="s">
        <v>1202</v>
      </c>
      <c r="C208" s="59" t="s">
        <v>421</v>
      </c>
      <c r="D208" s="59" t="s">
        <v>38</v>
      </c>
      <c r="E208" s="60" t="s">
        <v>683</v>
      </c>
      <c r="F208" s="106" t="s">
        <v>684</v>
      </c>
      <c r="G208" s="105">
        <v>8685921437</v>
      </c>
      <c r="H208" s="61" t="s">
        <v>685</v>
      </c>
      <c r="I208" s="59" t="s">
        <v>1431</v>
      </c>
      <c r="J208" s="59" t="s">
        <v>579</v>
      </c>
      <c r="K208" s="62" t="s">
        <v>465</v>
      </c>
      <c r="L208" s="59" t="s">
        <v>466</v>
      </c>
      <c r="M208" s="242" t="s">
        <v>686</v>
      </c>
      <c r="N208" s="64">
        <v>607800387060411</v>
      </c>
      <c r="O208" s="190" t="s">
        <v>1240</v>
      </c>
      <c r="P208" s="189" t="s">
        <v>684</v>
      </c>
      <c r="Q208" s="200" t="s">
        <v>1545</v>
      </c>
      <c r="R208" s="123" t="s">
        <v>1087</v>
      </c>
    </row>
    <row r="209" spans="1:29" ht="15.75" customHeight="1">
      <c r="A209" s="59"/>
      <c r="B209" s="105"/>
      <c r="C209" s="59"/>
      <c r="D209" s="59"/>
      <c r="E209" s="60"/>
      <c r="F209" s="106"/>
      <c r="G209" s="105"/>
      <c r="H209" s="61"/>
      <c r="I209" s="59"/>
      <c r="J209" s="59"/>
      <c r="K209" s="62"/>
      <c r="L209" s="59" t="s">
        <v>466</v>
      </c>
      <c r="M209" s="242" t="s">
        <v>687</v>
      </c>
      <c r="N209" s="64">
        <v>607800387060332</v>
      </c>
      <c r="O209" s="59"/>
      <c r="P209" s="189" t="s">
        <v>684</v>
      </c>
      <c r="Q209" s="199" t="s">
        <v>1440</v>
      </c>
      <c r="R209" s="123"/>
    </row>
    <row r="210" spans="1:29" ht="15.75" customHeight="1">
      <c r="A210" s="59"/>
      <c r="B210" s="105"/>
      <c r="C210" s="59"/>
      <c r="D210" s="59"/>
      <c r="E210" s="60"/>
      <c r="F210" s="106"/>
      <c r="G210" s="105"/>
      <c r="H210" s="61"/>
      <c r="I210" s="59"/>
      <c r="J210" s="59"/>
      <c r="K210" s="62"/>
      <c r="L210" s="59" t="s">
        <v>466</v>
      </c>
      <c r="M210" s="242" t="s">
        <v>688</v>
      </c>
      <c r="N210" s="64">
        <v>607800387060333</v>
      </c>
      <c r="O210" s="59"/>
      <c r="P210" s="189" t="s">
        <v>684</v>
      </c>
      <c r="Q210" s="199" t="s">
        <v>1440</v>
      </c>
      <c r="R210" s="123"/>
    </row>
    <row r="211" spans="1:29" ht="15.75" customHeight="1">
      <c r="A211" s="59">
        <v>106</v>
      </c>
      <c r="B211" s="241" t="s">
        <v>1203</v>
      </c>
      <c r="C211" s="59" t="s">
        <v>421</v>
      </c>
      <c r="D211" s="59" t="s">
        <v>38</v>
      </c>
      <c r="E211" s="60" t="s">
        <v>689</v>
      </c>
      <c r="F211" s="66" t="s">
        <v>690</v>
      </c>
      <c r="G211" s="105">
        <v>9416725396</v>
      </c>
      <c r="H211" s="61" t="s">
        <v>691</v>
      </c>
      <c r="I211" s="59" t="s">
        <v>1431</v>
      </c>
      <c r="J211" s="59" t="s">
        <v>610</v>
      </c>
      <c r="K211" s="62" t="s">
        <v>465</v>
      </c>
      <c r="L211" s="59" t="s">
        <v>466</v>
      </c>
      <c r="M211" s="242" t="s">
        <v>692</v>
      </c>
      <c r="N211" s="64">
        <v>607800387060349</v>
      </c>
      <c r="O211" s="190" t="s">
        <v>1240</v>
      </c>
      <c r="P211" s="189" t="s">
        <v>690</v>
      </c>
      <c r="Q211" s="201" t="s">
        <v>1546</v>
      </c>
      <c r="R211" s="123" t="s">
        <v>1088</v>
      </c>
    </row>
    <row r="212" spans="1:29" ht="15.75" customHeight="1">
      <c r="A212" s="59"/>
      <c r="B212" s="105"/>
      <c r="C212" s="59"/>
      <c r="D212" s="59"/>
      <c r="E212" s="60"/>
      <c r="F212" s="106"/>
      <c r="G212" s="105"/>
      <c r="H212" s="61"/>
      <c r="I212" s="59"/>
      <c r="J212" s="59"/>
      <c r="K212" s="62"/>
      <c r="L212" s="59" t="s">
        <v>466</v>
      </c>
      <c r="M212" s="245" t="s">
        <v>693</v>
      </c>
      <c r="N212" s="64">
        <v>607800387060350</v>
      </c>
      <c r="O212" s="59"/>
      <c r="P212" s="189" t="s">
        <v>690</v>
      </c>
      <c r="Q212" s="199" t="s">
        <v>1440</v>
      </c>
      <c r="R212" s="123"/>
    </row>
    <row r="213" spans="1:29" ht="15.75" customHeight="1">
      <c r="A213" s="59"/>
      <c r="B213" s="105"/>
      <c r="C213" s="59"/>
      <c r="D213" s="59"/>
      <c r="E213" s="60"/>
      <c r="F213" s="106"/>
      <c r="G213" s="105"/>
      <c r="H213" s="61"/>
      <c r="I213" s="59"/>
      <c r="J213" s="59"/>
      <c r="K213" s="62"/>
      <c r="L213" s="59" t="s">
        <v>466</v>
      </c>
      <c r="M213" s="245" t="s">
        <v>694</v>
      </c>
      <c r="N213" s="64">
        <v>607800387060348</v>
      </c>
      <c r="O213" s="59"/>
      <c r="P213" s="189" t="s">
        <v>690</v>
      </c>
      <c r="Q213" s="199" t="s">
        <v>1440</v>
      </c>
      <c r="R213" s="123"/>
    </row>
    <row r="214" spans="1:29" ht="15.75" customHeight="1">
      <c r="A214" s="59">
        <v>107</v>
      </c>
      <c r="B214" s="241" t="s">
        <v>1204</v>
      </c>
      <c r="C214" s="59" t="s">
        <v>421</v>
      </c>
      <c r="D214" s="59" t="s">
        <v>38</v>
      </c>
      <c r="E214" s="60" t="s">
        <v>695</v>
      </c>
      <c r="F214" s="106" t="s">
        <v>696</v>
      </c>
      <c r="G214" s="105">
        <v>9416559101</v>
      </c>
      <c r="H214" s="61" t="s">
        <v>697</v>
      </c>
      <c r="I214" s="59" t="s">
        <v>1431</v>
      </c>
      <c r="J214" s="59" t="s">
        <v>464</v>
      </c>
      <c r="K214" s="62" t="s">
        <v>465</v>
      </c>
      <c r="L214" s="59" t="s">
        <v>466</v>
      </c>
      <c r="M214" s="242" t="s">
        <v>698</v>
      </c>
      <c r="N214" s="64">
        <v>607800387060327</v>
      </c>
      <c r="O214" s="190" t="s">
        <v>1240</v>
      </c>
      <c r="P214" s="189" t="s">
        <v>696</v>
      </c>
      <c r="Q214" s="200" t="s">
        <v>1547</v>
      </c>
      <c r="R214" s="123" t="s">
        <v>1089</v>
      </c>
    </row>
    <row r="215" spans="1:29" ht="15.75" customHeight="1">
      <c r="A215" s="59"/>
      <c r="B215" s="105"/>
      <c r="C215" s="59"/>
      <c r="D215" s="59"/>
      <c r="E215" s="60"/>
      <c r="F215" s="106"/>
      <c r="G215" s="105"/>
      <c r="H215" s="61"/>
      <c r="I215" s="59"/>
      <c r="J215" s="59"/>
      <c r="K215" s="62"/>
      <c r="L215" s="59" t="s">
        <v>466</v>
      </c>
      <c r="M215" s="242" t="s">
        <v>699</v>
      </c>
      <c r="N215" s="64">
        <v>607800387060328</v>
      </c>
      <c r="O215" s="59"/>
      <c r="P215" s="189" t="s">
        <v>696</v>
      </c>
      <c r="Q215" s="199" t="s">
        <v>1440</v>
      </c>
      <c r="R215" s="123"/>
    </row>
    <row r="216" spans="1:29" ht="15.75" customHeight="1">
      <c r="A216" s="59">
        <v>108</v>
      </c>
      <c r="B216" s="241" t="s">
        <v>1205</v>
      </c>
      <c r="C216" s="59" t="s">
        <v>421</v>
      </c>
      <c r="D216" s="59" t="s">
        <v>109</v>
      </c>
      <c r="E216" s="60" t="s">
        <v>700</v>
      </c>
      <c r="F216" s="106" t="s">
        <v>701</v>
      </c>
      <c r="G216" s="105">
        <v>9466264005</v>
      </c>
      <c r="H216" s="61" t="s">
        <v>702</v>
      </c>
      <c r="I216" s="59" t="s">
        <v>1431</v>
      </c>
      <c r="J216" s="59" t="s">
        <v>703</v>
      </c>
      <c r="K216" s="62" t="s">
        <v>465</v>
      </c>
      <c r="L216" s="59" t="s">
        <v>466</v>
      </c>
      <c r="M216" s="242" t="s">
        <v>704</v>
      </c>
      <c r="N216" s="64">
        <v>607800387060331</v>
      </c>
      <c r="O216" s="190" t="s">
        <v>1240</v>
      </c>
      <c r="P216" s="189" t="s">
        <v>701</v>
      </c>
      <c r="Q216" s="200" t="s">
        <v>1548</v>
      </c>
      <c r="R216" s="123" t="s">
        <v>1090</v>
      </c>
    </row>
    <row r="217" spans="1:29" ht="15.75" customHeight="1">
      <c r="A217" s="59"/>
      <c r="B217" s="105"/>
      <c r="C217" s="59"/>
      <c r="D217" s="59"/>
      <c r="E217" s="60"/>
      <c r="F217" s="106"/>
      <c r="G217" s="105"/>
      <c r="H217" s="61"/>
      <c r="I217" s="59"/>
      <c r="J217" s="59"/>
      <c r="K217" s="62"/>
      <c r="L217" s="59" t="s">
        <v>466</v>
      </c>
      <c r="M217" s="242" t="s">
        <v>705</v>
      </c>
      <c r="N217" s="64">
        <v>607800387060330</v>
      </c>
      <c r="O217" s="59"/>
      <c r="P217" s="189" t="s">
        <v>701</v>
      </c>
      <c r="Q217" s="199" t="s">
        <v>1440</v>
      </c>
      <c r="R217" s="123"/>
    </row>
    <row r="218" spans="1:29" ht="15.75" customHeight="1">
      <c r="A218" s="59">
        <v>109</v>
      </c>
      <c r="B218" s="241" t="s">
        <v>1206</v>
      </c>
      <c r="C218" s="59" t="s">
        <v>421</v>
      </c>
      <c r="D218" s="59" t="s">
        <v>109</v>
      </c>
      <c r="E218" s="60" t="s">
        <v>706</v>
      </c>
      <c r="F218" s="106" t="s">
        <v>707</v>
      </c>
      <c r="G218" s="105">
        <v>9896404591</v>
      </c>
      <c r="H218" s="65" t="s">
        <v>708</v>
      </c>
      <c r="I218" s="59" t="s">
        <v>1431</v>
      </c>
      <c r="J218" s="59" t="s">
        <v>709</v>
      </c>
      <c r="K218" s="62" t="s">
        <v>465</v>
      </c>
      <c r="L218" s="59" t="s">
        <v>466</v>
      </c>
      <c r="M218" s="242" t="s">
        <v>710</v>
      </c>
      <c r="N218" s="64">
        <v>607800387060346</v>
      </c>
      <c r="O218" s="190" t="s">
        <v>1240</v>
      </c>
      <c r="P218" s="189" t="s">
        <v>707</v>
      </c>
      <c r="Q218" s="200" t="s">
        <v>1549</v>
      </c>
      <c r="R218" s="123" t="s">
        <v>1091</v>
      </c>
    </row>
    <row r="219" spans="1:29" ht="15.75" customHeight="1">
      <c r="A219" s="59"/>
      <c r="B219" s="105"/>
      <c r="C219" s="59"/>
      <c r="D219" s="59"/>
      <c r="E219" s="60"/>
      <c r="F219" s="106"/>
      <c r="G219" s="105"/>
      <c r="H219" s="61"/>
      <c r="I219" s="59"/>
      <c r="J219" s="59"/>
      <c r="K219" s="62"/>
      <c r="L219" s="59" t="s">
        <v>466</v>
      </c>
      <c r="M219" s="242" t="s">
        <v>711</v>
      </c>
      <c r="N219" s="64">
        <v>607800387060347</v>
      </c>
      <c r="O219" s="59"/>
      <c r="P219" s="189" t="s">
        <v>707</v>
      </c>
      <c r="Q219" s="199" t="s">
        <v>1440</v>
      </c>
      <c r="R219" s="123"/>
    </row>
    <row r="220" spans="1:29" ht="15.75" customHeight="1">
      <c r="A220" s="59">
        <v>110</v>
      </c>
      <c r="B220" s="241" t="s">
        <v>1207</v>
      </c>
      <c r="C220" s="59" t="s">
        <v>421</v>
      </c>
      <c r="D220" s="59" t="s">
        <v>109</v>
      </c>
      <c r="E220" s="60" t="s">
        <v>712</v>
      </c>
      <c r="F220" s="106" t="s">
        <v>713</v>
      </c>
      <c r="G220" s="105">
        <v>9466071399</v>
      </c>
      <c r="H220" s="65" t="s">
        <v>714</v>
      </c>
      <c r="I220" s="59" t="s">
        <v>1431</v>
      </c>
      <c r="J220" s="59" t="s">
        <v>715</v>
      </c>
      <c r="K220" s="62" t="s">
        <v>465</v>
      </c>
      <c r="L220" s="59" t="s">
        <v>466</v>
      </c>
      <c r="M220" s="242" t="s">
        <v>716</v>
      </c>
      <c r="N220" s="64">
        <v>607800387060407</v>
      </c>
      <c r="O220" s="190" t="s">
        <v>1248</v>
      </c>
      <c r="P220" s="189" t="s">
        <v>713</v>
      </c>
      <c r="Q220" s="200" t="s">
        <v>1550</v>
      </c>
      <c r="R220" s="123" t="s">
        <v>1092</v>
      </c>
    </row>
    <row r="221" spans="1:29" ht="15.75" customHeight="1">
      <c r="A221" s="59">
        <v>111</v>
      </c>
      <c r="B221" s="241" t="s">
        <v>1125</v>
      </c>
      <c r="C221" s="59" t="s">
        <v>421</v>
      </c>
      <c r="D221" s="59" t="s">
        <v>422</v>
      </c>
      <c r="E221" s="60" t="s">
        <v>717</v>
      </c>
      <c r="F221" s="106" t="s">
        <v>718</v>
      </c>
      <c r="G221" s="105">
        <v>9416072578</v>
      </c>
      <c r="H221" s="61" t="s">
        <v>719</v>
      </c>
      <c r="I221" s="59" t="s">
        <v>1431</v>
      </c>
      <c r="J221" s="59" t="s">
        <v>720</v>
      </c>
      <c r="K221" s="62" t="s">
        <v>465</v>
      </c>
      <c r="L221" s="59" t="s">
        <v>466</v>
      </c>
      <c r="M221" s="242" t="s">
        <v>721</v>
      </c>
      <c r="N221" s="64">
        <v>607800387060406</v>
      </c>
      <c r="O221" s="190" t="s">
        <v>1248</v>
      </c>
      <c r="P221" s="189" t="s">
        <v>718</v>
      </c>
      <c r="Q221" s="200" t="s">
        <v>1551</v>
      </c>
      <c r="R221" s="123" t="s">
        <v>1093</v>
      </c>
    </row>
    <row r="222" spans="1:29" s="3" customFormat="1" ht="25.5" customHeight="1">
      <c r="A222" s="343">
        <v>112</v>
      </c>
      <c r="B222" s="293" t="s">
        <v>1208</v>
      </c>
      <c r="C222" s="330" t="s">
        <v>421</v>
      </c>
      <c r="D222" s="324" t="s">
        <v>38</v>
      </c>
      <c r="E222" s="327">
        <v>22744</v>
      </c>
      <c r="F222" s="333" t="s">
        <v>1108</v>
      </c>
      <c r="G222" s="324">
        <v>9896123503</v>
      </c>
      <c r="H222" s="73"/>
      <c r="I222" s="74" t="s">
        <v>1431</v>
      </c>
      <c r="J222" s="75" t="s">
        <v>1290</v>
      </c>
      <c r="K222" s="76" t="s">
        <v>742</v>
      </c>
      <c r="L222" s="74" t="s">
        <v>736</v>
      </c>
      <c r="M222" s="245" t="str">
        <f>"Ratia (MC)"</f>
        <v>Ratia (MC)</v>
      </c>
      <c r="N222" s="77" t="s">
        <v>737</v>
      </c>
      <c r="O222" s="78" t="s">
        <v>743</v>
      </c>
      <c r="P222" s="323" t="s">
        <v>741</v>
      </c>
      <c r="Q222" s="217" t="s">
        <v>1552</v>
      </c>
      <c r="R222" s="195" t="s">
        <v>1109</v>
      </c>
      <c r="S222" s="195"/>
      <c r="T222" s="54"/>
      <c r="U222" s="54"/>
      <c r="V222" s="207"/>
      <c r="W222" s="207"/>
      <c r="X222" s="207"/>
      <c r="Y222" s="207"/>
      <c r="Z222" s="207"/>
      <c r="AA222" s="207"/>
      <c r="AB222" s="207"/>
      <c r="AC222" s="207"/>
    </row>
    <row r="223" spans="1:29" s="3" customFormat="1" ht="15.75" customHeight="1">
      <c r="A223" s="344"/>
      <c r="B223" s="300"/>
      <c r="C223" s="331"/>
      <c r="D223" s="325"/>
      <c r="E223" s="328"/>
      <c r="F223" s="334"/>
      <c r="G223" s="325"/>
      <c r="H223" s="73"/>
      <c r="I223" s="74"/>
      <c r="J223" s="75"/>
      <c r="K223" s="76"/>
      <c r="L223" s="74"/>
      <c r="M223" s="245" t="str">
        <f>"Nathwan(161)"</f>
        <v>Nathwan(161)</v>
      </c>
      <c r="N223" s="77" t="s">
        <v>738</v>
      </c>
      <c r="O223" s="79"/>
      <c r="P223" s="323"/>
      <c r="Q223" s="217" t="s">
        <v>1440</v>
      </c>
      <c r="R223" s="195"/>
      <c r="S223" s="195"/>
      <c r="T223" s="54"/>
      <c r="U223" s="54"/>
      <c r="V223" s="207"/>
      <c r="W223" s="207"/>
      <c r="X223" s="207"/>
      <c r="Y223" s="207"/>
      <c r="Z223" s="207"/>
      <c r="AA223" s="207"/>
      <c r="AB223" s="207"/>
      <c r="AC223" s="207"/>
    </row>
    <row r="224" spans="1:29" s="3" customFormat="1" ht="30.75" customHeight="1">
      <c r="A224" s="345"/>
      <c r="B224" s="294"/>
      <c r="C224" s="332"/>
      <c r="D224" s="326"/>
      <c r="E224" s="329"/>
      <c r="F224" s="335"/>
      <c r="G224" s="326"/>
      <c r="H224" s="73"/>
      <c r="I224" s="74"/>
      <c r="J224" s="75"/>
      <c r="K224" s="76"/>
      <c r="L224" s="74"/>
      <c r="M224" s="245" t="s">
        <v>739</v>
      </c>
      <c r="N224" s="77" t="s">
        <v>740</v>
      </c>
      <c r="O224" s="80"/>
      <c r="P224" s="323"/>
      <c r="Q224" s="217" t="s">
        <v>1440</v>
      </c>
      <c r="R224" s="195"/>
      <c r="S224" s="195"/>
      <c r="T224" s="54"/>
      <c r="U224" s="54"/>
      <c r="V224" s="207"/>
      <c r="W224" s="207"/>
      <c r="X224" s="207"/>
      <c r="Y224" s="207"/>
      <c r="Z224" s="207"/>
      <c r="AA224" s="207"/>
      <c r="AB224" s="207"/>
      <c r="AC224" s="207"/>
    </row>
    <row r="225" spans="1:29" s="3" customFormat="1" ht="25.5" customHeight="1">
      <c r="A225" s="343">
        <v>113</v>
      </c>
      <c r="B225" s="293" t="s">
        <v>1209</v>
      </c>
      <c r="C225" s="330" t="s">
        <v>421</v>
      </c>
      <c r="D225" s="324" t="s">
        <v>725</v>
      </c>
      <c r="E225" s="327" t="s">
        <v>1291</v>
      </c>
      <c r="F225" s="333" t="s">
        <v>1108</v>
      </c>
      <c r="G225" s="324">
        <v>9812330969</v>
      </c>
      <c r="H225" s="73"/>
      <c r="I225" s="74" t="s">
        <v>1431</v>
      </c>
      <c r="J225" s="75">
        <v>29838</v>
      </c>
      <c r="K225" s="76" t="s">
        <v>742</v>
      </c>
      <c r="L225" s="74" t="s">
        <v>736</v>
      </c>
      <c r="M225" s="245" t="str">
        <f>"Ratia (MC)"</f>
        <v>Ratia (MC)</v>
      </c>
      <c r="N225" s="77" t="s">
        <v>737</v>
      </c>
      <c r="O225" s="78" t="s">
        <v>743</v>
      </c>
      <c r="P225" s="323" t="s">
        <v>741</v>
      </c>
      <c r="Q225" s="217" t="s">
        <v>1553</v>
      </c>
      <c r="R225" s="195" t="s">
        <v>1109</v>
      </c>
      <c r="S225" s="195"/>
      <c r="T225" s="54"/>
      <c r="U225" s="54"/>
      <c r="V225" s="207"/>
      <c r="W225" s="207"/>
      <c r="X225" s="207"/>
      <c r="Y225" s="207"/>
      <c r="Z225" s="207"/>
      <c r="AA225" s="207"/>
      <c r="AB225" s="207"/>
      <c r="AC225" s="207"/>
    </row>
    <row r="226" spans="1:29" s="3" customFormat="1" ht="15.75" customHeight="1">
      <c r="A226" s="344"/>
      <c r="B226" s="300"/>
      <c r="C226" s="331"/>
      <c r="D226" s="325"/>
      <c r="E226" s="328"/>
      <c r="F226" s="334"/>
      <c r="G226" s="325"/>
      <c r="H226" s="73"/>
      <c r="I226" s="74"/>
      <c r="J226" s="75"/>
      <c r="K226" s="76"/>
      <c r="L226" s="74"/>
      <c r="M226" s="245" t="str">
        <f>"Nathwan(161)"</f>
        <v>Nathwan(161)</v>
      </c>
      <c r="N226" s="77" t="s">
        <v>738</v>
      </c>
      <c r="O226" s="79"/>
      <c r="P226" s="323"/>
      <c r="Q226" s="217" t="s">
        <v>1440</v>
      </c>
      <c r="R226" s="195"/>
      <c r="S226" s="195"/>
      <c r="T226" s="54"/>
      <c r="U226" s="54"/>
      <c r="V226" s="207"/>
      <c r="W226" s="207"/>
      <c r="X226" s="207"/>
      <c r="Y226" s="207"/>
      <c r="Z226" s="207"/>
      <c r="AA226" s="207"/>
      <c r="AB226" s="207"/>
      <c r="AC226" s="207"/>
    </row>
    <row r="227" spans="1:29" s="3" customFormat="1" ht="30.75" customHeight="1">
      <c r="A227" s="345"/>
      <c r="B227" s="294"/>
      <c r="C227" s="332"/>
      <c r="D227" s="326"/>
      <c r="E227" s="329"/>
      <c r="F227" s="335"/>
      <c r="G227" s="326"/>
      <c r="H227" s="73"/>
      <c r="I227" s="74"/>
      <c r="J227" s="75"/>
      <c r="K227" s="76"/>
      <c r="L227" s="74"/>
      <c r="M227" s="245" t="s">
        <v>739</v>
      </c>
      <c r="N227" s="77" t="s">
        <v>740</v>
      </c>
      <c r="O227" s="80"/>
      <c r="P227" s="323"/>
      <c r="Q227" s="217" t="s">
        <v>1440</v>
      </c>
      <c r="R227" s="195"/>
      <c r="S227" s="195"/>
      <c r="T227" s="54"/>
      <c r="U227" s="54"/>
      <c r="V227" s="207"/>
      <c r="W227" s="207"/>
      <c r="X227" s="207"/>
      <c r="Y227" s="207"/>
      <c r="Z227" s="207"/>
      <c r="AA227" s="207"/>
      <c r="AB227" s="207"/>
      <c r="AC227" s="207"/>
    </row>
    <row r="228" spans="1:29" ht="15.75" customHeight="1">
      <c r="A228" s="81">
        <v>114</v>
      </c>
      <c r="B228" s="244" t="s">
        <v>1210</v>
      </c>
      <c r="C228" s="59" t="s">
        <v>421</v>
      </c>
      <c r="D228" s="59" t="s">
        <v>34</v>
      </c>
      <c r="E228" s="60">
        <v>30165</v>
      </c>
      <c r="F228" s="70" t="s">
        <v>1258</v>
      </c>
      <c r="G228" s="59">
        <v>9416155209</v>
      </c>
      <c r="H228" s="82" t="s">
        <v>745</v>
      </c>
      <c r="I228" s="83" t="s">
        <v>1431</v>
      </c>
      <c r="J228" s="60">
        <v>37078</v>
      </c>
      <c r="K228" s="59" t="s">
        <v>746</v>
      </c>
      <c r="L228" s="83" t="s">
        <v>736</v>
      </c>
      <c r="M228" s="245" t="str">
        <f>"Bara(158)"</f>
        <v>Bara(158)</v>
      </c>
      <c r="N228" s="84" t="s">
        <v>747</v>
      </c>
      <c r="O228" s="63" t="s">
        <v>743</v>
      </c>
      <c r="P228" s="63" t="s">
        <v>744</v>
      </c>
      <c r="Q228" s="216" t="s">
        <v>1554</v>
      </c>
      <c r="R228" s="123" t="s">
        <v>1111</v>
      </c>
    </row>
    <row r="229" spans="1:29" ht="25.5" customHeight="1">
      <c r="A229" s="287">
        <v>115</v>
      </c>
      <c r="B229" s="293" t="s">
        <v>1211</v>
      </c>
      <c r="C229" s="295" t="s">
        <v>421</v>
      </c>
      <c r="D229" s="297" t="s">
        <v>725</v>
      </c>
      <c r="E229" s="338" t="s">
        <v>1292</v>
      </c>
      <c r="F229" s="336" t="s">
        <v>1259</v>
      </c>
      <c r="G229" s="297">
        <v>9416251745</v>
      </c>
      <c r="H229" s="82"/>
      <c r="I229" s="83" t="s">
        <v>1431</v>
      </c>
      <c r="J229" s="60" t="s">
        <v>1293</v>
      </c>
      <c r="K229" s="59" t="s">
        <v>746</v>
      </c>
      <c r="L229" s="83" t="s">
        <v>736</v>
      </c>
      <c r="M229" s="245" t="str">
        <f>"Kamana(160)"</f>
        <v>Kamana(160)</v>
      </c>
      <c r="N229" s="84" t="s">
        <v>749</v>
      </c>
      <c r="O229" s="85" t="s">
        <v>743</v>
      </c>
      <c r="P229" s="309" t="s">
        <v>748</v>
      </c>
      <c r="Q229" s="199" t="s">
        <v>1555</v>
      </c>
      <c r="R229" s="123" t="s">
        <v>1112</v>
      </c>
    </row>
    <row r="230" spans="1:29" ht="17.25" customHeight="1">
      <c r="A230" s="288"/>
      <c r="B230" s="294"/>
      <c r="C230" s="296"/>
      <c r="D230" s="298"/>
      <c r="E230" s="339"/>
      <c r="F230" s="337"/>
      <c r="G230" s="298"/>
      <c r="H230" s="82"/>
      <c r="I230" s="83"/>
      <c r="J230" s="60"/>
      <c r="K230" s="59"/>
      <c r="L230" s="83"/>
      <c r="M230" s="245" t="str">
        <f>"Kawal Garh(157)"</f>
        <v>Kawal Garh(157)</v>
      </c>
      <c r="N230" s="84" t="s">
        <v>750</v>
      </c>
      <c r="O230" s="86"/>
      <c r="P230" s="309"/>
      <c r="Q230" s="199" t="s">
        <v>1440</v>
      </c>
      <c r="R230" s="123"/>
    </row>
    <row r="231" spans="1:29" ht="21.75" customHeight="1">
      <c r="A231" s="81">
        <v>116</v>
      </c>
      <c r="B231" s="244" t="s">
        <v>1212</v>
      </c>
      <c r="C231" s="59" t="s">
        <v>421</v>
      </c>
      <c r="D231" s="59" t="s">
        <v>38</v>
      </c>
      <c r="E231" s="60" t="s">
        <v>1294</v>
      </c>
      <c r="F231" s="70" t="s">
        <v>1270</v>
      </c>
      <c r="G231" s="59">
        <v>9896208584</v>
      </c>
      <c r="H231" s="82" t="s">
        <v>751</v>
      </c>
      <c r="I231" s="83" t="s">
        <v>1431</v>
      </c>
      <c r="J231" s="60" t="s">
        <v>1295</v>
      </c>
      <c r="K231" s="59" t="s">
        <v>752</v>
      </c>
      <c r="L231" s="83" t="s">
        <v>736</v>
      </c>
      <c r="M231" s="245" t="str">
        <f>"Bhundarwas(159)"</f>
        <v>Bhundarwas(159)</v>
      </c>
      <c r="N231" s="84" t="s">
        <v>753</v>
      </c>
      <c r="O231" s="63" t="s">
        <v>743</v>
      </c>
      <c r="P231" s="63" t="s">
        <v>1270</v>
      </c>
      <c r="Q231" s="199" t="s">
        <v>1556</v>
      </c>
      <c r="R231" s="123" t="s">
        <v>1113</v>
      </c>
    </row>
    <row r="232" spans="1:29" ht="28.5" customHeight="1">
      <c r="A232" s="287">
        <v>117</v>
      </c>
      <c r="B232" s="293" t="s">
        <v>1213</v>
      </c>
      <c r="C232" s="297" t="s">
        <v>421</v>
      </c>
      <c r="D232" s="297" t="s">
        <v>725</v>
      </c>
      <c r="E232" s="272">
        <v>35028</v>
      </c>
      <c r="F232" s="278" t="s">
        <v>1279</v>
      </c>
      <c r="G232" s="272" t="s">
        <v>755</v>
      </c>
      <c r="H232" s="136"/>
      <c r="I232" s="137" t="s">
        <v>1431</v>
      </c>
      <c r="J232" s="135" t="s">
        <v>756</v>
      </c>
      <c r="K232" s="87" t="s">
        <v>757</v>
      </c>
      <c r="L232" s="88" t="s">
        <v>736</v>
      </c>
      <c r="M232" s="245" t="s">
        <v>1581</v>
      </c>
      <c r="N232" s="89" t="s">
        <v>758</v>
      </c>
      <c r="O232" s="85" t="s">
        <v>743</v>
      </c>
      <c r="P232" s="309" t="s">
        <v>754</v>
      </c>
      <c r="Q232" s="216" t="s">
        <v>1557</v>
      </c>
      <c r="R232" s="123" t="s">
        <v>1094</v>
      </c>
    </row>
    <row r="233" spans="1:29" ht="30.75" customHeight="1">
      <c r="A233" s="288"/>
      <c r="B233" s="294"/>
      <c r="C233" s="298"/>
      <c r="D233" s="298"/>
      <c r="E233" s="274"/>
      <c r="F233" s="279"/>
      <c r="G233" s="274"/>
      <c r="H233" s="139"/>
      <c r="I233" s="140"/>
      <c r="J233" s="138"/>
      <c r="K233" s="90"/>
      <c r="L233" s="91"/>
      <c r="M233" s="246" t="s">
        <v>759</v>
      </c>
      <c r="N233" s="89" t="s">
        <v>737</v>
      </c>
      <c r="O233" s="86"/>
      <c r="P233" s="309"/>
      <c r="Q233" s="199" t="s">
        <v>1440</v>
      </c>
      <c r="R233" s="123"/>
    </row>
    <row r="234" spans="1:29" ht="25.5" customHeight="1">
      <c r="A234" s="287">
        <v>118</v>
      </c>
      <c r="B234" s="293" t="s">
        <v>1214</v>
      </c>
      <c r="C234" s="297" t="s">
        <v>421</v>
      </c>
      <c r="D234" s="297" t="s">
        <v>34</v>
      </c>
      <c r="E234" s="272">
        <v>30263</v>
      </c>
      <c r="F234" s="278" t="s">
        <v>1260</v>
      </c>
      <c r="G234" s="272">
        <v>9466029958</v>
      </c>
      <c r="H234" s="141" t="s">
        <v>761</v>
      </c>
      <c r="I234" s="142" t="s">
        <v>1431</v>
      </c>
      <c r="J234" s="143">
        <v>41178</v>
      </c>
      <c r="K234" s="59" t="s">
        <v>752</v>
      </c>
      <c r="L234" s="83" t="s">
        <v>736</v>
      </c>
      <c r="M234" s="245" t="str">
        <f>"Mehmra(153)"</f>
        <v>Mehmra(153)</v>
      </c>
      <c r="N234" s="84" t="s">
        <v>762</v>
      </c>
      <c r="O234" s="85" t="s">
        <v>743</v>
      </c>
      <c r="P234" s="309" t="s">
        <v>760</v>
      </c>
      <c r="Q234" s="199" t="s">
        <v>1558</v>
      </c>
      <c r="R234" s="123" t="s">
        <v>1114</v>
      </c>
    </row>
    <row r="235" spans="1:29" ht="15.75" customHeight="1">
      <c r="A235" s="289"/>
      <c r="B235" s="300"/>
      <c r="C235" s="299"/>
      <c r="D235" s="299"/>
      <c r="E235" s="273"/>
      <c r="F235" s="280"/>
      <c r="G235" s="273"/>
      <c r="H235" s="141"/>
      <c r="I235" s="142"/>
      <c r="J235" s="143"/>
      <c r="K235" s="59"/>
      <c r="L235" s="83"/>
      <c r="M235" s="245" t="str">
        <f>"Nikuwana(124)"</f>
        <v>Nikuwana(124)</v>
      </c>
      <c r="N235" s="84" t="s">
        <v>763</v>
      </c>
      <c r="O235" s="92"/>
      <c r="P235" s="309"/>
      <c r="Q235" s="199" t="s">
        <v>1440</v>
      </c>
      <c r="R235" s="123"/>
    </row>
    <row r="236" spans="1:29" ht="15.75" customHeight="1">
      <c r="A236" s="288"/>
      <c r="B236" s="294"/>
      <c r="C236" s="298"/>
      <c r="D236" s="298"/>
      <c r="E236" s="274"/>
      <c r="F236" s="279"/>
      <c r="G236" s="274"/>
      <c r="H236" s="141"/>
      <c r="I236" s="142"/>
      <c r="J236" s="143"/>
      <c r="K236" s="59"/>
      <c r="L236" s="83"/>
      <c r="M236" s="245" t="str">
        <f>"Bhawani Khera(154)"</f>
        <v>Bhawani Khera(154)</v>
      </c>
      <c r="N236" s="84" t="s">
        <v>764</v>
      </c>
      <c r="O236" s="86"/>
      <c r="P236" s="309"/>
      <c r="Q236" s="199" t="s">
        <v>1440</v>
      </c>
      <c r="R236" s="123"/>
    </row>
    <row r="237" spans="1:29" ht="25.5" customHeight="1">
      <c r="A237" s="287">
        <v>119</v>
      </c>
      <c r="B237" s="293" t="s">
        <v>1215</v>
      </c>
      <c r="C237" s="317" t="s">
        <v>421</v>
      </c>
      <c r="D237" s="297" t="s">
        <v>38</v>
      </c>
      <c r="E237" s="272">
        <v>35229</v>
      </c>
      <c r="F237" s="278" t="s">
        <v>1104</v>
      </c>
      <c r="G237" s="272" t="s">
        <v>771</v>
      </c>
      <c r="H237" s="145"/>
      <c r="I237" s="142" t="s">
        <v>1431</v>
      </c>
      <c r="J237" s="143">
        <v>43404</v>
      </c>
      <c r="K237" s="59" t="s">
        <v>752</v>
      </c>
      <c r="L237" s="83" t="s">
        <v>736</v>
      </c>
      <c r="M237" s="245" t="str">
        <f>"Lali(165)"</f>
        <v>Lali(165)</v>
      </c>
      <c r="N237" s="84" t="s">
        <v>765</v>
      </c>
      <c r="O237" s="85" t="s">
        <v>1250</v>
      </c>
      <c r="P237" s="309" t="s">
        <v>726</v>
      </c>
      <c r="Q237" s="199" t="s">
        <v>1559</v>
      </c>
      <c r="R237" s="123" t="s">
        <v>1105</v>
      </c>
    </row>
    <row r="238" spans="1:29" ht="15.75" customHeight="1">
      <c r="A238" s="289"/>
      <c r="B238" s="300"/>
      <c r="C238" s="318"/>
      <c r="D238" s="299"/>
      <c r="E238" s="273"/>
      <c r="F238" s="280"/>
      <c r="G238" s="273"/>
      <c r="H238" s="145"/>
      <c r="I238" s="142"/>
      <c r="J238" s="143"/>
      <c r="K238" s="59"/>
      <c r="L238" s="83"/>
      <c r="M238" s="245" t="str">
        <f>"Jallopur(166)"</f>
        <v>Jallopur(166)</v>
      </c>
      <c r="N238" s="84" t="s">
        <v>766</v>
      </c>
      <c r="O238" s="92"/>
      <c r="P238" s="309"/>
      <c r="Q238" s="199" t="s">
        <v>1440</v>
      </c>
      <c r="R238" s="123"/>
    </row>
    <row r="239" spans="1:29" ht="15.75" customHeight="1">
      <c r="A239" s="289"/>
      <c r="B239" s="300"/>
      <c r="C239" s="318"/>
      <c r="D239" s="299"/>
      <c r="E239" s="273"/>
      <c r="F239" s="280"/>
      <c r="G239" s="273"/>
      <c r="H239" s="145"/>
      <c r="I239" s="142"/>
      <c r="J239" s="143"/>
      <c r="K239" s="59"/>
      <c r="L239" s="83"/>
      <c r="M239" s="245" t="str">
        <f>"Dadupur(105)"</f>
        <v>Dadupur(105)</v>
      </c>
      <c r="N239" s="84" t="s">
        <v>767</v>
      </c>
      <c r="O239" s="92"/>
      <c r="P239" s="309"/>
      <c r="Q239" s="199" t="s">
        <v>1440</v>
      </c>
      <c r="R239" s="123"/>
    </row>
    <row r="240" spans="1:29" ht="15.75" customHeight="1">
      <c r="A240" s="289"/>
      <c r="B240" s="300"/>
      <c r="C240" s="318"/>
      <c r="D240" s="299"/>
      <c r="E240" s="273"/>
      <c r="F240" s="280"/>
      <c r="G240" s="273"/>
      <c r="H240" s="145"/>
      <c r="I240" s="142"/>
      <c r="J240" s="143"/>
      <c r="K240" s="59"/>
      <c r="L240" s="83"/>
      <c r="M240" s="247" t="s">
        <v>1297</v>
      </c>
      <c r="N240" s="84" t="s">
        <v>768</v>
      </c>
      <c r="O240" s="92"/>
      <c r="P240" s="309"/>
      <c r="Q240" s="199" t="s">
        <v>1440</v>
      </c>
      <c r="R240" s="123"/>
    </row>
    <row r="241" spans="1:18" ht="15.75" customHeight="1">
      <c r="A241" s="288"/>
      <c r="B241" s="294"/>
      <c r="C241" s="319"/>
      <c r="D241" s="298"/>
      <c r="E241" s="274"/>
      <c r="F241" s="279"/>
      <c r="G241" s="274"/>
      <c r="H241" s="145"/>
      <c r="I241" s="142"/>
      <c r="J241" s="143"/>
      <c r="K241" s="59"/>
      <c r="L241" s="83"/>
      <c r="M241" s="245" t="str">
        <f>"Alika(173)"</f>
        <v>Alika(173)</v>
      </c>
      <c r="N241" s="84" t="s">
        <v>769</v>
      </c>
      <c r="O241" s="86"/>
      <c r="P241" s="309"/>
      <c r="Q241" s="199" t="s">
        <v>1440</v>
      </c>
      <c r="R241" s="123"/>
    </row>
    <row r="242" spans="1:18" ht="25.5" customHeight="1">
      <c r="A242" s="287">
        <v>120</v>
      </c>
      <c r="B242" s="320" t="s">
        <v>1215</v>
      </c>
      <c r="C242" s="317" t="s">
        <v>421</v>
      </c>
      <c r="D242" s="317" t="s">
        <v>38</v>
      </c>
      <c r="E242" s="281">
        <v>35229</v>
      </c>
      <c r="F242" s="284" t="s">
        <v>770</v>
      </c>
      <c r="G242" s="281" t="s">
        <v>771</v>
      </c>
      <c r="H242" s="145"/>
      <c r="I242" s="142" t="s">
        <v>1431</v>
      </c>
      <c r="J242" s="146">
        <v>43404</v>
      </c>
      <c r="K242" s="59" t="s">
        <v>752</v>
      </c>
      <c r="L242" s="83" t="s">
        <v>736</v>
      </c>
      <c r="M242" s="245" t="str">
        <f>"Rata Khera(101)"</f>
        <v>Rata Khera(101)</v>
      </c>
      <c r="N242" s="84" t="s">
        <v>772</v>
      </c>
      <c r="O242" s="93" t="s">
        <v>773</v>
      </c>
      <c r="P242" s="316" t="s">
        <v>770</v>
      </c>
      <c r="Q242" s="199" t="s">
        <v>1560</v>
      </c>
      <c r="R242" s="123" t="s">
        <v>1095</v>
      </c>
    </row>
    <row r="243" spans="1:18" ht="15.75" customHeight="1">
      <c r="A243" s="289"/>
      <c r="B243" s="321"/>
      <c r="C243" s="318"/>
      <c r="D243" s="318"/>
      <c r="E243" s="282"/>
      <c r="F243" s="285"/>
      <c r="G243" s="282"/>
      <c r="H243" s="145"/>
      <c r="I243" s="142"/>
      <c r="J243" s="146"/>
      <c r="K243" s="59"/>
      <c r="L243" s="83"/>
      <c r="M243" s="247" t="s">
        <v>774</v>
      </c>
      <c r="N243" s="84" t="s">
        <v>775</v>
      </c>
      <c r="O243" s="94"/>
      <c r="P243" s="316"/>
      <c r="Q243" s="199" t="s">
        <v>1440</v>
      </c>
      <c r="R243" s="123"/>
    </row>
    <row r="244" spans="1:18" ht="15.75" customHeight="1">
      <c r="A244" s="288"/>
      <c r="B244" s="322"/>
      <c r="C244" s="319"/>
      <c r="D244" s="319"/>
      <c r="E244" s="283"/>
      <c r="F244" s="286"/>
      <c r="G244" s="283"/>
      <c r="H244" s="145"/>
      <c r="I244" s="142"/>
      <c r="J244" s="146"/>
      <c r="K244" s="59"/>
      <c r="L244" s="83"/>
      <c r="M244" s="245" t="str">
        <f>"Bharpoor(100)"</f>
        <v>Bharpoor(100)</v>
      </c>
      <c r="N244" s="84" t="s">
        <v>776</v>
      </c>
      <c r="O244" s="95"/>
      <c r="P244" s="316"/>
      <c r="Q244" s="199" t="s">
        <v>1440</v>
      </c>
      <c r="R244" s="123"/>
    </row>
    <row r="245" spans="1:18" ht="25.5" customHeight="1">
      <c r="A245" s="287">
        <v>121</v>
      </c>
      <c r="B245" s="302" t="s">
        <v>1216</v>
      </c>
      <c r="C245" s="305" t="s">
        <v>421</v>
      </c>
      <c r="D245" s="297" t="s">
        <v>34</v>
      </c>
      <c r="E245" s="272">
        <v>33939</v>
      </c>
      <c r="F245" s="269" t="s">
        <v>777</v>
      </c>
      <c r="G245" s="281" t="s">
        <v>778</v>
      </c>
      <c r="H245" s="145" t="s">
        <v>779</v>
      </c>
      <c r="I245" s="142" t="s">
        <v>1431</v>
      </c>
      <c r="J245" s="143">
        <v>42843</v>
      </c>
      <c r="K245" s="59" t="s">
        <v>752</v>
      </c>
      <c r="L245" s="83" t="s">
        <v>736</v>
      </c>
      <c r="M245" s="245" t="str">
        <f>"Alawalwas(167)"</f>
        <v>Alawalwas(167)</v>
      </c>
      <c r="N245" s="84" t="s">
        <v>780</v>
      </c>
      <c r="O245" s="96" t="s">
        <v>773</v>
      </c>
      <c r="P245" s="308" t="s">
        <v>777</v>
      </c>
      <c r="Q245" s="200" t="s">
        <v>1561</v>
      </c>
      <c r="R245" s="123" t="s">
        <v>1096</v>
      </c>
    </row>
    <row r="246" spans="1:18" ht="15.75" customHeight="1">
      <c r="A246" s="289"/>
      <c r="B246" s="303"/>
      <c r="C246" s="306"/>
      <c r="D246" s="299"/>
      <c r="E246" s="273"/>
      <c r="F246" s="270"/>
      <c r="G246" s="282"/>
      <c r="H246" s="145"/>
      <c r="I246" s="142"/>
      <c r="J246" s="143"/>
      <c r="K246" s="59"/>
      <c r="L246" s="83"/>
      <c r="M246" s="245" t="str">
        <f>"Khairpur(171)"</f>
        <v>Khairpur(171)</v>
      </c>
      <c r="N246" s="84" t="s">
        <v>781</v>
      </c>
      <c r="O246" s="97"/>
      <c r="P246" s="308"/>
      <c r="Q246" s="199" t="s">
        <v>1440</v>
      </c>
      <c r="R246" s="123"/>
    </row>
    <row r="247" spans="1:18" ht="15.75" customHeight="1">
      <c r="A247" s="288"/>
      <c r="B247" s="304"/>
      <c r="C247" s="307"/>
      <c r="D247" s="298"/>
      <c r="E247" s="274"/>
      <c r="F247" s="271"/>
      <c r="G247" s="283"/>
      <c r="H247" s="145"/>
      <c r="I247" s="142"/>
      <c r="J247" s="143"/>
      <c r="K247" s="59"/>
      <c r="L247" s="83"/>
      <c r="M247" s="245" t="str">
        <f>"Kalotha(172)"</f>
        <v>Kalotha(172)</v>
      </c>
      <c r="N247" s="84" t="s">
        <v>782</v>
      </c>
      <c r="O247" s="98"/>
      <c r="P247" s="308"/>
      <c r="Q247" s="199" t="s">
        <v>1440</v>
      </c>
      <c r="R247" s="123"/>
    </row>
    <row r="248" spans="1:18" ht="25.5" customHeight="1">
      <c r="A248" s="287">
        <v>122</v>
      </c>
      <c r="B248" s="293" t="s">
        <v>1217</v>
      </c>
      <c r="C248" s="297" t="s">
        <v>421</v>
      </c>
      <c r="D248" s="297" t="s">
        <v>725</v>
      </c>
      <c r="E248" s="272">
        <v>34475</v>
      </c>
      <c r="F248" s="278" t="s">
        <v>1255</v>
      </c>
      <c r="G248" s="272">
        <v>8901080290</v>
      </c>
      <c r="H248" s="145"/>
      <c r="I248" s="142" t="s">
        <v>1431</v>
      </c>
      <c r="J248" s="143">
        <v>42842</v>
      </c>
      <c r="K248" s="59" t="s">
        <v>787</v>
      </c>
      <c r="L248" s="83" t="s">
        <v>736</v>
      </c>
      <c r="M248" s="245" t="str">
        <f>"Aherwan(127)"</f>
        <v>Aherwan(127)</v>
      </c>
      <c r="N248" s="89" t="s">
        <v>783</v>
      </c>
      <c r="O248" s="85" t="s">
        <v>788</v>
      </c>
      <c r="P248" s="309" t="s">
        <v>729</v>
      </c>
      <c r="Q248" s="199" t="s">
        <v>1562</v>
      </c>
      <c r="R248" s="123" t="s">
        <v>1115</v>
      </c>
    </row>
    <row r="249" spans="1:18" ht="15.75" customHeight="1">
      <c r="A249" s="289"/>
      <c r="B249" s="300"/>
      <c r="C249" s="299"/>
      <c r="D249" s="299"/>
      <c r="E249" s="273"/>
      <c r="F249" s="280"/>
      <c r="G249" s="273"/>
      <c r="H249" s="145"/>
      <c r="I249" s="142"/>
      <c r="J249" s="143"/>
      <c r="K249" s="59"/>
      <c r="L249" s="83"/>
      <c r="M249" s="247" t="s">
        <v>784</v>
      </c>
      <c r="N249" s="89" t="s">
        <v>785</v>
      </c>
      <c r="O249" s="92"/>
      <c r="P249" s="309"/>
      <c r="Q249" s="199" t="s">
        <v>1440</v>
      </c>
      <c r="R249" s="123"/>
    </row>
    <row r="250" spans="1:18" ht="30.75" customHeight="1">
      <c r="A250" s="288"/>
      <c r="B250" s="294"/>
      <c r="C250" s="298"/>
      <c r="D250" s="298"/>
      <c r="E250" s="274"/>
      <c r="F250" s="279"/>
      <c r="G250" s="274"/>
      <c r="H250" s="145"/>
      <c r="I250" s="142"/>
      <c r="J250" s="143"/>
      <c r="K250" s="59"/>
      <c r="L250" s="83"/>
      <c r="M250" s="245" t="str">
        <f>"Shekhupur Sotar(140)"</f>
        <v>Shekhupur Sotar(140)</v>
      </c>
      <c r="N250" s="89" t="s">
        <v>786</v>
      </c>
      <c r="O250" s="86"/>
      <c r="P250" s="309"/>
      <c r="Q250" s="199" t="s">
        <v>1440</v>
      </c>
      <c r="R250" s="123"/>
    </row>
    <row r="251" spans="1:18" ht="25.5" customHeight="1">
      <c r="A251" s="287">
        <v>123</v>
      </c>
      <c r="B251" s="293" t="s">
        <v>1218</v>
      </c>
      <c r="C251" s="297" t="s">
        <v>421</v>
      </c>
      <c r="D251" s="297" t="s">
        <v>725</v>
      </c>
      <c r="E251" s="272">
        <v>31720</v>
      </c>
      <c r="F251" s="278" t="s">
        <v>789</v>
      </c>
      <c r="G251" s="272">
        <v>9416543147</v>
      </c>
      <c r="H251" s="147" t="s">
        <v>790</v>
      </c>
      <c r="I251" s="137" t="s">
        <v>1431</v>
      </c>
      <c r="J251" s="135">
        <v>41185</v>
      </c>
      <c r="K251" s="87" t="s">
        <v>787</v>
      </c>
      <c r="L251" s="88" t="s">
        <v>736</v>
      </c>
      <c r="M251" s="245" t="str">
        <f>"Sukhmanpur(142)"</f>
        <v>Sukhmanpur(142)</v>
      </c>
      <c r="N251" s="89" t="s">
        <v>791</v>
      </c>
      <c r="O251" s="85" t="s">
        <v>788</v>
      </c>
      <c r="P251" s="309" t="s">
        <v>789</v>
      </c>
      <c r="Q251" s="199" t="s">
        <v>1563</v>
      </c>
      <c r="R251" s="123" t="s">
        <v>1097</v>
      </c>
    </row>
    <row r="252" spans="1:18" ht="15.75" customHeight="1">
      <c r="A252" s="289"/>
      <c r="B252" s="300"/>
      <c r="C252" s="299"/>
      <c r="D252" s="299"/>
      <c r="E252" s="273"/>
      <c r="F252" s="280"/>
      <c r="G252" s="273"/>
      <c r="H252" s="148"/>
      <c r="I252" s="149"/>
      <c r="J252" s="144"/>
      <c r="K252" s="99"/>
      <c r="L252" s="100"/>
      <c r="M252" s="245" t="str">
        <f>"Munshiwali(125)"</f>
        <v>Munshiwali(125)</v>
      </c>
      <c r="N252" s="89" t="s">
        <v>792</v>
      </c>
      <c r="O252" s="92"/>
      <c r="P252" s="309"/>
      <c r="Q252" s="199" t="s">
        <v>1440</v>
      </c>
      <c r="R252" s="123"/>
    </row>
    <row r="253" spans="1:18" ht="15.75" customHeight="1">
      <c r="A253" s="289"/>
      <c r="B253" s="300"/>
      <c r="C253" s="299"/>
      <c r="D253" s="299"/>
      <c r="E253" s="273"/>
      <c r="F253" s="280"/>
      <c r="G253" s="273"/>
      <c r="H253" s="148"/>
      <c r="I253" s="149"/>
      <c r="J253" s="144"/>
      <c r="K253" s="99"/>
      <c r="L253" s="100"/>
      <c r="M253" s="245" t="str">
        <f>"Hamzapur(99)"</f>
        <v>Hamzapur(99)</v>
      </c>
      <c r="N253" s="89" t="s">
        <v>793</v>
      </c>
      <c r="O253" s="92"/>
      <c r="P253" s="309"/>
      <c r="Q253" s="199" t="s">
        <v>1440</v>
      </c>
      <c r="R253" s="123"/>
    </row>
    <row r="254" spans="1:18" ht="15.75" customHeight="1">
      <c r="A254" s="288"/>
      <c r="B254" s="294"/>
      <c r="C254" s="298"/>
      <c r="D254" s="298"/>
      <c r="E254" s="274"/>
      <c r="F254" s="279"/>
      <c r="G254" s="274"/>
      <c r="H254" s="150"/>
      <c r="I254" s="140"/>
      <c r="J254" s="138"/>
      <c r="K254" s="90"/>
      <c r="L254" s="91"/>
      <c r="M254" s="245" t="str">
        <f>"Gurusar ( 180)"</f>
        <v>Gurusar ( 180)</v>
      </c>
      <c r="N254" s="89" t="s">
        <v>794</v>
      </c>
      <c r="O254" s="86"/>
      <c r="P254" s="309"/>
      <c r="Q254" s="199" t="s">
        <v>1440</v>
      </c>
      <c r="R254" s="123"/>
    </row>
    <row r="255" spans="1:18" ht="25.5" customHeight="1">
      <c r="A255" s="287">
        <v>124</v>
      </c>
      <c r="B255" s="293" t="s">
        <v>1205</v>
      </c>
      <c r="C255" s="297" t="s">
        <v>421</v>
      </c>
      <c r="D255" s="297" t="s">
        <v>725</v>
      </c>
      <c r="E255" s="272">
        <v>34017</v>
      </c>
      <c r="F255" s="278" t="s">
        <v>1261</v>
      </c>
      <c r="G255" s="272">
        <v>9729692753</v>
      </c>
      <c r="H255" s="147" t="s">
        <v>796</v>
      </c>
      <c r="I255" s="137" t="s">
        <v>1431</v>
      </c>
      <c r="J255" s="135">
        <v>42850</v>
      </c>
      <c r="K255" s="87" t="s">
        <v>752</v>
      </c>
      <c r="L255" s="88" t="s">
        <v>736</v>
      </c>
      <c r="M255" s="245" t="str">
        <f>"Hasanga(83)"</f>
        <v>Hasanga(83)</v>
      </c>
      <c r="N255" s="89" t="s">
        <v>797</v>
      </c>
      <c r="O255" s="85" t="s">
        <v>788</v>
      </c>
      <c r="P255" s="309" t="s">
        <v>795</v>
      </c>
      <c r="Q255" s="199" t="s">
        <v>1564</v>
      </c>
      <c r="R255" s="123" t="s">
        <v>1116</v>
      </c>
    </row>
    <row r="256" spans="1:18" ht="15.75" customHeight="1">
      <c r="A256" s="289"/>
      <c r="B256" s="300"/>
      <c r="C256" s="299"/>
      <c r="D256" s="299"/>
      <c r="E256" s="273"/>
      <c r="F256" s="280"/>
      <c r="G256" s="273"/>
      <c r="H256" s="148"/>
      <c r="I256" s="149"/>
      <c r="J256" s="144"/>
      <c r="K256" s="99"/>
      <c r="L256" s="100"/>
      <c r="M256" s="245" t="str">
        <f>"Palsar(84)"</f>
        <v>Palsar(84)</v>
      </c>
      <c r="N256" s="89" t="s">
        <v>798</v>
      </c>
      <c r="O256" s="92"/>
      <c r="P256" s="309"/>
      <c r="Q256" s="199" t="s">
        <v>1440</v>
      </c>
      <c r="R256" s="123"/>
    </row>
    <row r="257" spans="1:18" ht="15.75" customHeight="1">
      <c r="A257" s="288"/>
      <c r="B257" s="294"/>
      <c r="C257" s="298"/>
      <c r="D257" s="298"/>
      <c r="E257" s="274"/>
      <c r="F257" s="279"/>
      <c r="G257" s="274"/>
      <c r="H257" s="150"/>
      <c r="I257" s="140"/>
      <c r="J257" s="138"/>
      <c r="K257" s="90"/>
      <c r="L257" s="91"/>
      <c r="M257" s="245" t="str">
        <f>"Pandri(85)"</f>
        <v>Pandri(85)</v>
      </c>
      <c r="N257" s="89" t="s">
        <v>799</v>
      </c>
      <c r="O257" s="86"/>
      <c r="P257" s="309"/>
      <c r="Q257" s="199" t="s">
        <v>1440</v>
      </c>
      <c r="R257" s="123"/>
    </row>
    <row r="258" spans="1:18" ht="25.5" customHeight="1">
      <c r="A258" s="287">
        <v>125</v>
      </c>
      <c r="B258" s="293" t="s">
        <v>1219</v>
      </c>
      <c r="C258" s="317" t="s">
        <v>421</v>
      </c>
      <c r="D258" s="297" t="s">
        <v>34</v>
      </c>
      <c r="E258" s="272">
        <v>32993</v>
      </c>
      <c r="F258" s="278" t="s">
        <v>1254</v>
      </c>
      <c r="G258" s="272">
        <v>8059020040</v>
      </c>
      <c r="H258" s="147" t="s">
        <v>816</v>
      </c>
      <c r="I258" s="137" t="s">
        <v>1431</v>
      </c>
      <c r="J258" s="135">
        <v>42851</v>
      </c>
      <c r="K258" s="87" t="s">
        <v>752</v>
      </c>
      <c r="L258" s="88" t="s">
        <v>736</v>
      </c>
      <c r="M258" s="245" t="str">
        <f>"Chimmo(148)"</f>
        <v>Chimmo(148)</v>
      </c>
      <c r="N258" s="89" t="s">
        <v>800</v>
      </c>
      <c r="O258" s="85" t="s">
        <v>1249</v>
      </c>
      <c r="P258" s="309" t="s">
        <v>722</v>
      </c>
      <c r="Q258" s="199" t="s">
        <v>1565</v>
      </c>
      <c r="R258" s="123" t="s">
        <v>1117</v>
      </c>
    </row>
    <row r="259" spans="1:18" ht="15.75" customHeight="1">
      <c r="A259" s="289"/>
      <c r="B259" s="300"/>
      <c r="C259" s="318"/>
      <c r="D259" s="299"/>
      <c r="E259" s="273"/>
      <c r="F259" s="280"/>
      <c r="G259" s="273"/>
      <c r="H259" s="148"/>
      <c r="I259" s="149"/>
      <c r="J259" s="144"/>
      <c r="K259" s="99"/>
      <c r="L259" s="100"/>
      <c r="M259" s="245" t="str">
        <f>"Kalandargarh(147)"</f>
        <v>Kalandargarh(147)</v>
      </c>
      <c r="N259" s="89" t="s">
        <v>801</v>
      </c>
      <c r="O259" s="92"/>
      <c r="P259" s="309"/>
      <c r="Q259" s="199" t="s">
        <v>1440</v>
      </c>
      <c r="R259" s="123"/>
    </row>
    <row r="260" spans="1:18" ht="30" customHeight="1">
      <c r="A260" s="289"/>
      <c r="B260" s="300"/>
      <c r="C260" s="318"/>
      <c r="D260" s="299"/>
      <c r="E260" s="273"/>
      <c r="F260" s="280"/>
      <c r="G260" s="273"/>
      <c r="H260" s="148"/>
      <c r="I260" s="149"/>
      <c r="J260" s="144"/>
      <c r="K260" s="99"/>
      <c r="L260" s="100"/>
      <c r="M260" s="247" t="s">
        <v>1298</v>
      </c>
      <c r="N260" s="89" t="s">
        <v>738</v>
      </c>
      <c r="O260" s="92"/>
      <c r="P260" s="309"/>
      <c r="Q260" s="199" t="s">
        <v>1440</v>
      </c>
      <c r="R260" s="123"/>
    </row>
    <row r="261" spans="1:18" ht="15.75" customHeight="1">
      <c r="A261" s="289"/>
      <c r="B261" s="300"/>
      <c r="C261" s="318"/>
      <c r="D261" s="299"/>
      <c r="E261" s="273"/>
      <c r="F261" s="280"/>
      <c r="G261" s="273"/>
      <c r="H261" s="148"/>
      <c r="I261" s="149"/>
      <c r="J261" s="144"/>
      <c r="K261" s="99"/>
      <c r="L261" s="100"/>
      <c r="M261" s="245" t="str">
        <f>"Teliwara(156)"</f>
        <v>Teliwara(156)</v>
      </c>
      <c r="N261" s="89" t="s">
        <v>802</v>
      </c>
      <c r="O261" s="92"/>
      <c r="P261" s="309"/>
      <c r="Q261" s="199" t="s">
        <v>1440</v>
      </c>
      <c r="R261" s="123"/>
    </row>
    <row r="262" spans="1:18" ht="15.75" customHeight="1">
      <c r="A262" s="289"/>
      <c r="B262" s="300"/>
      <c r="C262" s="318"/>
      <c r="D262" s="299"/>
      <c r="E262" s="273"/>
      <c r="F262" s="280"/>
      <c r="G262" s="273"/>
      <c r="H262" s="148"/>
      <c r="I262" s="149"/>
      <c r="J262" s="144"/>
      <c r="K262" s="99"/>
      <c r="L262" s="100"/>
      <c r="M262" s="245" t="str">
        <f>"Ghaswa(149)"</f>
        <v>Ghaswa(149)</v>
      </c>
      <c r="N262" s="89" t="s">
        <v>803</v>
      </c>
      <c r="O262" s="92"/>
      <c r="P262" s="309"/>
      <c r="Q262" s="199" t="s">
        <v>1440</v>
      </c>
      <c r="R262" s="123"/>
    </row>
    <row r="263" spans="1:18" ht="15.75" customHeight="1">
      <c r="A263" s="288"/>
      <c r="B263" s="294"/>
      <c r="C263" s="319"/>
      <c r="D263" s="298"/>
      <c r="E263" s="274"/>
      <c r="F263" s="279"/>
      <c r="G263" s="274"/>
      <c r="H263" s="150"/>
      <c r="I263" s="140"/>
      <c r="J263" s="138"/>
      <c r="K263" s="90"/>
      <c r="L263" s="91"/>
      <c r="M263" s="245" t="str">
        <f>"Lambha(155)"</f>
        <v>Lambha(155)</v>
      </c>
      <c r="N263" s="89" t="s">
        <v>804</v>
      </c>
      <c r="O263" s="86"/>
      <c r="P263" s="309"/>
      <c r="Q263" s="199" t="s">
        <v>1440</v>
      </c>
      <c r="R263" s="123"/>
    </row>
    <row r="264" spans="1:18" ht="25.5" customHeight="1">
      <c r="A264" s="287">
        <v>126</v>
      </c>
      <c r="B264" s="293" t="s">
        <v>1179</v>
      </c>
      <c r="C264" s="297" t="s">
        <v>421</v>
      </c>
      <c r="D264" s="297" t="s">
        <v>38</v>
      </c>
      <c r="E264" s="272">
        <v>29535</v>
      </c>
      <c r="F264" s="278" t="s">
        <v>1262</v>
      </c>
      <c r="G264" s="272">
        <v>9466450505</v>
      </c>
      <c r="H264" s="151" t="s">
        <v>806</v>
      </c>
      <c r="I264" s="137" t="s">
        <v>1431</v>
      </c>
      <c r="J264" s="135">
        <v>42847</v>
      </c>
      <c r="K264" s="87" t="s">
        <v>742</v>
      </c>
      <c r="L264" s="88" t="s">
        <v>736</v>
      </c>
      <c r="M264" s="245" t="str">
        <f>"Babanpur(151)"</f>
        <v>Babanpur(151)</v>
      </c>
      <c r="N264" s="89" t="s">
        <v>807</v>
      </c>
      <c r="O264" s="85" t="s">
        <v>808</v>
      </c>
      <c r="P264" s="309" t="s">
        <v>805</v>
      </c>
      <c r="Q264" s="199" t="s">
        <v>1566</v>
      </c>
      <c r="R264" s="123" t="s">
        <v>1118</v>
      </c>
    </row>
    <row r="265" spans="1:18" ht="15.75" customHeight="1">
      <c r="A265" s="288"/>
      <c r="B265" s="294"/>
      <c r="C265" s="298"/>
      <c r="D265" s="298"/>
      <c r="E265" s="274"/>
      <c r="F265" s="279"/>
      <c r="G265" s="274"/>
      <c r="H265" s="152"/>
      <c r="I265" s="140"/>
      <c r="J265" s="138"/>
      <c r="K265" s="90"/>
      <c r="L265" s="91"/>
      <c r="M265" s="245" t="str">
        <f>"Badalgarh(152)"</f>
        <v>Badalgarh(152)</v>
      </c>
      <c r="N265" s="89" t="s">
        <v>809</v>
      </c>
      <c r="O265" s="86"/>
      <c r="P265" s="309"/>
      <c r="Q265" s="199" t="s">
        <v>1440</v>
      </c>
      <c r="R265" s="123"/>
    </row>
    <row r="266" spans="1:18" ht="25.5" customHeight="1">
      <c r="A266" s="287">
        <v>127</v>
      </c>
      <c r="B266" s="293" t="s">
        <v>1220</v>
      </c>
      <c r="C266" s="295" t="s">
        <v>421</v>
      </c>
      <c r="D266" s="297" t="s">
        <v>725</v>
      </c>
      <c r="E266" s="272">
        <v>31569</v>
      </c>
      <c r="F266" s="275" t="s">
        <v>1263</v>
      </c>
      <c r="G266" s="272">
        <v>9813177531</v>
      </c>
      <c r="H266" s="151"/>
      <c r="I266" s="137" t="s">
        <v>1431</v>
      </c>
      <c r="J266" s="135">
        <v>38897</v>
      </c>
      <c r="K266" s="87" t="s">
        <v>742</v>
      </c>
      <c r="L266" s="88" t="s">
        <v>736</v>
      </c>
      <c r="M266" s="245" t="str">
        <f>"Chando Kalan(143)"</f>
        <v>Chando Kalan(143)</v>
      </c>
      <c r="N266" s="89" t="s">
        <v>811</v>
      </c>
      <c r="O266" s="85" t="s">
        <v>808</v>
      </c>
      <c r="P266" s="309" t="s">
        <v>810</v>
      </c>
      <c r="Q266" s="216" t="s">
        <v>1567</v>
      </c>
      <c r="R266" s="123" t="s">
        <v>1119</v>
      </c>
    </row>
    <row r="267" spans="1:18" ht="15.75" customHeight="1">
      <c r="A267" s="289"/>
      <c r="B267" s="300"/>
      <c r="C267" s="301"/>
      <c r="D267" s="299"/>
      <c r="E267" s="273"/>
      <c r="F267" s="276"/>
      <c r="G267" s="273"/>
      <c r="H267" s="153"/>
      <c r="I267" s="149"/>
      <c r="J267" s="144"/>
      <c r="K267" s="99"/>
      <c r="L267" s="100"/>
      <c r="M267" s="245" t="str">
        <f>"Chando Khurd(144)"</f>
        <v>Chando Khurd(144)</v>
      </c>
      <c r="N267" s="89" t="s">
        <v>812</v>
      </c>
      <c r="O267" s="92"/>
      <c r="P267" s="309"/>
      <c r="Q267" s="199" t="s">
        <v>1440</v>
      </c>
      <c r="R267" s="123"/>
    </row>
    <row r="268" spans="1:18" ht="15.75" customHeight="1">
      <c r="A268" s="289"/>
      <c r="B268" s="300"/>
      <c r="C268" s="301"/>
      <c r="D268" s="299"/>
      <c r="E268" s="273"/>
      <c r="F268" s="276"/>
      <c r="G268" s="273"/>
      <c r="H268" s="153"/>
      <c r="I268" s="149"/>
      <c r="J268" s="144"/>
      <c r="K268" s="99"/>
      <c r="L268" s="100"/>
      <c r="M268" s="245" t="str">
        <f>"Burj(146)"</f>
        <v>Burj(146)</v>
      </c>
      <c r="N268" s="89" t="s">
        <v>813</v>
      </c>
      <c r="O268" s="92"/>
      <c r="P268" s="309"/>
      <c r="Q268" s="199" t="s">
        <v>1440</v>
      </c>
      <c r="R268" s="123"/>
    </row>
    <row r="269" spans="1:18" ht="15.75" customHeight="1">
      <c r="A269" s="288"/>
      <c r="B269" s="294"/>
      <c r="C269" s="296"/>
      <c r="D269" s="298"/>
      <c r="E269" s="274"/>
      <c r="F269" s="277"/>
      <c r="G269" s="274"/>
      <c r="H269" s="152"/>
      <c r="I269" s="140"/>
      <c r="J269" s="138"/>
      <c r="K269" s="90"/>
      <c r="L269" s="91"/>
      <c r="M269" s="245" t="str">
        <f>"Raipur(141)"</f>
        <v>Raipur(141)</v>
      </c>
      <c r="N269" s="89" t="s">
        <v>814</v>
      </c>
      <c r="O269" s="86"/>
      <c r="P269" s="309"/>
      <c r="Q269" s="199" t="s">
        <v>1440</v>
      </c>
      <c r="R269" s="123"/>
    </row>
    <row r="270" spans="1:18" ht="25.5" customHeight="1">
      <c r="A270" s="287">
        <v>128</v>
      </c>
      <c r="B270" s="293" t="s">
        <v>1219</v>
      </c>
      <c r="C270" s="295" t="s">
        <v>421</v>
      </c>
      <c r="D270" s="297" t="s">
        <v>34</v>
      </c>
      <c r="E270" s="272">
        <v>32993</v>
      </c>
      <c r="F270" s="269" t="s">
        <v>815</v>
      </c>
      <c r="G270" s="272">
        <v>8059020040</v>
      </c>
      <c r="H270" s="154" t="s">
        <v>816</v>
      </c>
      <c r="I270" s="137" t="s">
        <v>1431</v>
      </c>
      <c r="J270" s="135">
        <v>42851</v>
      </c>
      <c r="K270" s="87" t="s">
        <v>752</v>
      </c>
      <c r="L270" s="88" t="s">
        <v>736</v>
      </c>
      <c r="M270" s="245" t="str">
        <f>"Mohammadpur Sotter (145)"</f>
        <v>Mohammadpur Sotter (145)</v>
      </c>
      <c r="N270" s="89" t="s">
        <v>817</v>
      </c>
      <c r="O270" s="96" t="s">
        <v>808</v>
      </c>
      <c r="P270" s="308" t="s">
        <v>815</v>
      </c>
      <c r="Q270" s="218" t="s">
        <v>1568</v>
      </c>
      <c r="R270" s="123" t="s">
        <v>1098</v>
      </c>
    </row>
    <row r="271" spans="1:18" ht="15.75" customHeight="1">
      <c r="A271" s="289"/>
      <c r="B271" s="300"/>
      <c r="C271" s="301"/>
      <c r="D271" s="299"/>
      <c r="E271" s="273"/>
      <c r="F271" s="270"/>
      <c r="G271" s="273"/>
      <c r="H271" s="155"/>
      <c r="I271" s="149"/>
      <c r="J271" s="144"/>
      <c r="K271" s="99"/>
      <c r="L271" s="100"/>
      <c r="M271" s="245" t="str">
        <f>"Kunal (150)"</f>
        <v>Kunal (150)</v>
      </c>
      <c r="N271" s="89" t="s">
        <v>818</v>
      </c>
      <c r="O271" s="97"/>
      <c r="P271" s="308"/>
      <c r="Q271" s="199" t="s">
        <v>1440</v>
      </c>
      <c r="R271" s="123"/>
    </row>
    <row r="272" spans="1:18" ht="15.75" customHeight="1">
      <c r="A272" s="288"/>
      <c r="B272" s="294"/>
      <c r="C272" s="296"/>
      <c r="D272" s="298"/>
      <c r="E272" s="274"/>
      <c r="F272" s="271"/>
      <c r="G272" s="274"/>
      <c r="H272" s="156"/>
      <c r="I272" s="140"/>
      <c r="J272" s="138"/>
      <c r="K272" s="90"/>
      <c r="L272" s="91"/>
      <c r="M272" s="245" t="str">
        <f>"Maghanwali   (81)"</f>
        <v>Maghanwali   (81)</v>
      </c>
      <c r="N272" s="89" t="s">
        <v>819</v>
      </c>
      <c r="O272" s="98"/>
      <c r="P272" s="308"/>
      <c r="Q272" s="199" t="s">
        <v>1440</v>
      </c>
      <c r="R272" s="123"/>
    </row>
    <row r="273" spans="1:18" ht="25.5" customHeight="1">
      <c r="A273" s="287">
        <v>129</v>
      </c>
      <c r="B273" s="293" t="s">
        <v>1239</v>
      </c>
      <c r="C273" s="297" t="s">
        <v>421</v>
      </c>
      <c r="D273" s="297" t="s">
        <v>34</v>
      </c>
      <c r="E273" s="272">
        <v>33626</v>
      </c>
      <c r="F273" s="278" t="s">
        <v>821</v>
      </c>
      <c r="G273" s="272">
        <v>9050942497</v>
      </c>
      <c r="H273" s="147" t="s">
        <v>825</v>
      </c>
      <c r="I273" s="137" t="s">
        <v>1431</v>
      </c>
      <c r="J273" s="135">
        <v>42843</v>
      </c>
      <c r="K273" s="87" t="s">
        <v>757</v>
      </c>
      <c r="L273" s="88" t="s">
        <v>736</v>
      </c>
      <c r="M273" s="245" t="str">
        <f>"Nangal(170)"</f>
        <v>Nangal(170)</v>
      </c>
      <c r="N273" s="89" t="s">
        <v>820</v>
      </c>
      <c r="O273" s="85" t="s">
        <v>826</v>
      </c>
      <c r="P273" s="309" t="s">
        <v>824</v>
      </c>
      <c r="Q273" s="199" t="s">
        <v>1569</v>
      </c>
      <c r="R273" s="123" t="s">
        <v>1106</v>
      </c>
    </row>
    <row r="274" spans="1:18" ht="15.75" customHeight="1">
      <c r="A274" s="289"/>
      <c r="B274" s="300"/>
      <c r="C274" s="299"/>
      <c r="D274" s="299"/>
      <c r="E274" s="273"/>
      <c r="F274" s="280"/>
      <c r="G274" s="273"/>
      <c r="H274" s="148"/>
      <c r="I274" s="149"/>
      <c r="J274" s="144"/>
      <c r="K274" s="99"/>
      <c r="L274" s="100"/>
      <c r="M274" s="245" t="str">
        <f>"Bahmanwala(122)"</f>
        <v>Bahmanwala(122)</v>
      </c>
      <c r="N274" s="89" t="s">
        <v>822</v>
      </c>
      <c r="O274" s="92"/>
      <c r="P274" s="309"/>
      <c r="Q274" s="199" t="s">
        <v>1440</v>
      </c>
      <c r="R274" s="123"/>
    </row>
    <row r="275" spans="1:18" ht="15.75" customHeight="1">
      <c r="A275" s="288"/>
      <c r="B275" s="294"/>
      <c r="C275" s="298"/>
      <c r="D275" s="298"/>
      <c r="E275" s="274"/>
      <c r="F275" s="279"/>
      <c r="G275" s="274"/>
      <c r="H275" s="150"/>
      <c r="I275" s="140"/>
      <c r="J275" s="138"/>
      <c r="K275" s="90"/>
      <c r="L275" s="91"/>
      <c r="M275" s="245" t="str">
        <f>"Luthera(121)"</f>
        <v>Luthera(121)</v>
      </c>
      <c r="N275" s="89" t="s">
        <v>823</v>
      </c>
      <c r="O275" s="86"/>
      <c r="P275" s="309"/>
      <c r="Q275" s="199" t="s">
        <v>1440</v>
      </c>
      <c r="R275" s="123"/>
    </row>
    <row r="276" spans="1:18" ht="25.5" customHeight="1">
      <c r="A276" s="287">
        <v>130</v>
      </c>
      <c r="B276" s="293" t="s">
        <v>1153</v>
      </c>
      <c r="C276" s="295" t="s">
        <v>421</v>
      </c>
      <c r="D276" s="297" t="s">
        <v>38</v>
      </c>
      <c r="E276" s="272">
        <v>23852</v>
      </c>
      <c r="F276" s="278" t="s">
        <v>1264</v>
      </c>
      <c r="G276" s="272">
        <v>9466372734</v>
      </c>
      <c r="H276" s="147"/>
      <c r="I276" s="137" t="s">
        <v>1431</v>
      </c>
      <c r="J276" s="135">
        <v>32220</v>
      </c>
      <c r="K276" s="87" t="s">
        <v>742</v>
      </c>
      <c r="L276" s="88" t="s">
        <v>736</v>
      </c>
      <c r="M276" s="245" t="str">
        <f>"Baliyala(168)"</f>
        <v>Baliyala(168)</v>
      </c>
      <c r="N276" s="89" t="s">
        <v>828</v>
      </c>
      <c r="O276" s="85" t="s">
        <v>829</v>
      </c>
      <c r="P276" s="309" t="s">
        <v>827</v>
      </c>
      <c r="Q276" s="199" t="s">
        <v>1570</v>
      </c>
      <c r="R276" s="123" t="s">
        <v>1110</v>
      </c>
    </row>
    <row r="277" spans="1:18" ht="15.75" customHeight="1">
      <c r="A277" s="289"/>
      <c r="B277" s="300"/>
      <c r="C277" s="301"/>
      <c r="D277" s="299"/>
      <c r="E277" s="273"/>
      <c r="F277" s="280"/>
      <c r="G277" s="273"/>
      <c r="H277" s="148"/>
      <c r="I277" s="149"/>
      <c r="J277" s="144"/>
      <c r="K277" s="99"/>
      <c r="L277" s="100"/>
      <c r="M277" s="245" t="str">
        <f>"Mirana(164)"</f>
        <v>Mirana(164)</v>
      </c>
      <c r="N277" s="89" t="s">
        <v>830</v>
      </c>
      <c r="O277" s="92"/>
      <c r="P277" s="309"/>
      <c r="Q277" s="199" t="s">
        <v>1440</v>
      </c>
      <c r="R277" s="123"/>
    </row>
    <row r="278" spans="1:18" ht="15.75" customHeight="1">
      <c r="A278" s="288"/>
      <c r="B278" s="294"/>
      <c r="C278" s="296"/>
      <c r="D278" s="298"/>
      <c r="E278" s="274"/>
      <c r="F278" s="279"/>
      <c r="G278" s="274"/>
      <c r="H278" s="150"/>
      <c r="I278" s="140"/>
      <c r="J278" s="138"/>
      <c r="K278" s="90"/>
      <c r="L278" s="91"/>
      <c r="M278" s="245" t="str">
        <f>"Bora(169)"</f>
        <v>Bora(169)</v>
      </c>
      <c r="N278" s="89" t="s">
        <v>831</v>
      </c>
      <c r="O278" s="86"/>
      <c r="P278" s="309"/>
      <c r="Q278" s="199" t="s">
        <v>1440</v>
      </c>
      <c r="R278" s="123"/>
    </row>
    <row r="279" spans="1:18" ht="25.5" customHeight="1">
      <c r="A279" s="287">
        <v>131</v>
      </c>
      <c r="B279" s="293" t="s">
        <v>1190</v>
      </c>
      <c r="C279" s="297" t="s">
        <v>421</v>
      </c>
      <c r="D279" s="297" t="s">
        <v>38</v>
      </c>
      <c r="E279" s="281">
        <v>34568</v>
      </c>
      <c r="F279" s="278" t="s">
        <v>832</v>
      </c>
      <c r="G279" s="281">
        <v>8950968275</v>
      </c>
      <c r="H279" s="147"/>
      <c r="I279" s="137" t="s">
        <v>1431</v>
      </c>
      <c r="J279" s="186">
        <v>43412</v>
      </c>
      <c r="K279" s="87" t="s">
        <v>742</v>
      </c>
      <c r="L279" s="88" t="s">
        <v>736</v>
      </c>
      <c r="M279" s="245" t="str">
        <f>"Khai(177)"</f>
        <v>Khai(177)</v>
      </c>
      <c r="N279" s="89" t="s">
        <v>833</v>
      </c>
      <c r="O279" s="85" t="s">
        <v>826</v>
      </c>
      <c r="P279" s="309" t="s">
        <v>832</v>
      </c>
      <c r="Q279" s="199" t="s">
        <v>1571</v>
      </c>
      <c r="R279" s="123" t="s">
        <v>1099</v>
      </c>
    </row>
    <row r="280" spans="1:18" ht="15.75" customHeight="1">
      <c r="A280" s="289"/>
      <c r="B280" s="300"/>
      <c r="C280" s="299"/>
      <c r="D280" s="299"/>
      <c r="E280" s="282"/>
      <c r="F280" s="280"/>
      <c r="G280" s="282"/>
      <c r="H280" s="148"/>
      <c r="I280" s="149"/>
      <c r="J280" s="187"/>
      <c r="K280" s="99"/>
      <c r="L280" s="100"/>
      <c r="M280" s="245" t="str">
        <f>"Mohammadki(176)"</f>
        <v>Mohammadki(176)</v>
      </c>
      <c r="N280" s="89" t="s">
        <v>834</v>
      </c>
      <c r="O280" s="92"/>
      <c r="P280" s="309"/>
      <c r="Q280" s="199" t="s">
        <v>1440</v>
      </c>
      <c r="R280" s="123"/>
    </row>
    <row r="281" spans="1:18" ht="15.75" customHeight="1">
      <c r="A281" s="288"/>
      <c r="B281" s="294"/>
      <c r="C281" s="298"/>
      <c r="D281" s="298"/>
      <c r="E281" s="283"/>
      <c r="F281" s="279"/>
      <c r="G281" s="283"/>
      <c r="H281" s="150"/>
      <c r="I281" s="140"/>
      <c r="J281" s="188"/>
      <c r="K281" s="90"/>
      <c r="L281" s="91"/>
      <c r="M281" s="245" t="str">
        <f>"Pilchian(175)"</f>
        <v>Pilchian(175)</v>
      </c>
      <c r="N281" s="89" t="s">
        <v>835</v>
      </c>
      <c r="O281" s="86"/>
      <c r="P281" s="309"/>
      <c r="Q281" s="199" t="s">
        <v>1440</v>
      </c>
      <c r="R281" s="123"/>
    </row>
    <row r="282" spans="1:18" ht="25.5" customHeight="1">
      <c r="A282" s="287">
        <v>132</v>
      </c>
      <c r="B282" s="293" t="s">
        <v>1190</v>
      </c>
      <c r="C282" s="297" t="s">
        <v>421</v>
      </c>
      <c r="D282" s="297" t="s">
        <v>38</v>
      </c>
      <c r="E282" s="281">
        <v>34568</v>
      </c>
      <c r="F282" s="269" t="s">
        <v>836</v>
      </c>
      <c r="G282" s="312">
        <v>8950968275</v>
      </c>
      <c r="H282" s="147"/>
      <c r="I282" s="137" t="s">
        <v>1431</v>
      </c>
      <c r="J282" s="186">
        <v>43412</v>
      </c>
      <c r="K282" s="87" t="s">
        <v>742</v>
      </c>
      <c r="L282" s="88" t="s">
        <v>736</v>
      </c>
      <c r="M282" s="245" t="str">
        <f>"Ladhuwas(178)"</f>
        <v>Ladhuwas(178)</v>
      </c>
      <c r="N282" s="89" t="s">
        <v>837</v>
      </c>
      <c r="O282" s="96" t="s">
        <v>826</v>
      </c>
      <c r="P282" s="308" t="s">
        <v>836</v>
      </c>
      <c r="Q282" s="200" t="s">
        <v>1572</v>
      </c>
      <c r="R282" s="123" t="s">
        <v>1100</v>
      </c>
    </row>
    <row r="283" spans="1:18" ht="15.75" customHeight="1">
      <c r="A283" s="288"/>
      <c r="B283" s="294"/>
      <c r="C283" s="298"/>
      <c r="D283" s="298"/>
      <c r="E283" s="283"/>
      <c r="F283" s="271"/>
      <c r="G283" s="313"/>
      <c r="H283" s="150"/>
      <c r="I283" s="140"/>
      <c r="J283" s="188"/>
      <c r="K283" s="90"/>
      <c r="L283" s="91"/>
      <c r="M283" s="245" t="str">
        <f>"Sardarwala(179)"</f>
        <v>Sardarwala(179)</v>
      </c>
      <c r="N283" s="89" t="s">
        <v>838</v>
      </c>
      <c r="O283" s="98"/>
      <c r="P283" s="308"/>
      <c r="Q283" s="199" t="s">
        <v>1440</v>
      </c>
      <c r="R283" s="123"/>
    </row>
    <row r="284" spans="1:18" ht="25.5" customHeight="1">
      <c r="A284" s="287">
        <v>133</v>
      </c>
      <c r="B284" s="293" t="s">
        <v>1221</v>
      </c>
      <c r="C284" s="297" t="s">
        <v>421</v>
      </c>
      <c r="D284" s="297" t="s">
        <v>38</v>
      </c>
      <c r="E284" s="281">
        <v>25659</v>
      </c>
      <c r="F284" s="278" t="s">
        <v>839</v>
      </c>
      <c r="G284" s="281" t="s">
        <v>840</v>
      </c>
      <c r="H284" s="147"/>
      <c r="I284" s="137" t="s">
        <v>1431</v>
      </c>
      <c r="J284" s="186">
        <v>34773</v>
      </c>
      <c r="K284" s="87" t="s">
        <v>742</v>
      </c>
      <c r="L284" s="88" t="s">
        <v>736</v>
      </c>
      <c r="M284" s="245" t="str">
        <f>"Rattangarh(163)"</f>
        <v>Rattangarh(163)</v>
      </c>
      <c r="N284" s="89" t="s">
        <v>841</v>
      </c>
      <c r="O284" s="96" t="s">
        <v>826</v>
      </c>
      <c r="P284" s="309" t="s">
        <v>839</v>
      </c>
      <c r="Q284" s="199" t="s">
        <v>1573</v>
      </c>
      <c r="R284" s="123" t="s">
        <v>1101</v>
      </c>
    </row>
    <row r="285" spans="1:18" ht="15.75" customHeight="1">
      <c r="A285" s="288"/>
      <c r="B285" s="294"/>
      <c r="C285" s="298"/>
      <c r="D285" s="298"/>
      <c r="E285" s="283"/>
      <c r="F285" s="279"/>
      <c r="G285" s="283"/>
      <c r="H285" s="150"/>
      <c r="I285" s="140"/>
      <c r="J285" s="188"/>
      <c r="K285" s="90"/>
      <c r="L285" s="91"/>
      <c r="M285" s="245" t="str">
        <f>"Rojhanwali(123)"</f>
        <v>Rojhanwali(123)</v>
      </c>
      <c r="N285" s="89" t="s">
        <v>842</v>
      </c>
      <c r="O285" s="98"/>
      <c r="P285" s="315"/>
      <c r="Q285" s="199" t="s">
        <v>1440</v>
      </c>
      <c r="R285" s="123"/>
    </row>
    <row r="286" spans="1:18" ht="15.75" customHeight="1">
      <c r="A286" s="81">
        <v>134</v>
      </c>
      <c r="B286" s="244" t="s">
        <v>1222</v>
      </c>
      <c r="C286" s="83" t="s">
        <v>421</v>
      </c>
      <c r="D286" s="59" t="s">
        <v>38</v>
      </c>
      <c r="E286" s="143">
        <v>31278</v>
      </c>
      <c r="F286" s="157" t="s">
        <v>1103</v>
      </c>
      <c r="G286" s="248">
        <v>7027031931</v>
      </c>
      <c r="H286" s="145" t="s">
        <v>846</v>
      </c>
      <c r="I286" s="142" t="s">
        <v>1431</v>
      </c>
      <c r="J286" s="143">
        <v>39090</v>
      </c>
      <c r="K286" s="59" t="s">
        <v>742</v>
      </c>
      <c r="L286" s="83" t="s">
        <v>8</v>
      </c>
      <c r="M286" s="247" t="s">
        <v>843</v>
      </c>
      <c r="N286" s="101" t="s">
        <v>844</v>
      </c>
      <c r="O286" s="96" t="s">
        <v>1251</v>
      </c>
      <c r="P286" s="63" t="s">
        <v>731</v>
      </c>
      <c r="Q286" s="199" t="s">
        <v>1574</v>
      </c>
      <c r="R286" s="123" t="s">
        <v>1107</v>
      </c>
    </row>
    <row r="287" spans="1:18" ht="25.5" customHeight="1">
      <c r="A287" s="287">
        <v>135</v>
      </c>
      <c r="B287" s="293" t="s">
        <v>1222</v>
      </c>
      <c r="C287" s="297" t="s">
        <v>421</v>
      </c>
      <c r="D287" s="297" t="s">
        <v>38</v>
      </c>
      <c r="E287" s="272">
        <v>31278</v>
      </c>
      <c r="F287" s="278" t="s">
        <v>1265</v>
      </c>
      <c r="G287" s="310">
        <v>7027031931</v>
      </c>
      <c r="H287" s="147" t="s">
        <v>846</v>
      </c>
      <c r="I287" s="137" t="s">
        <v>1431</v>
      </c>
      <c r="J287" s="135">
        <v>39295</v>
      </c>
      <c r="K287" s="87" t="s">
        <v>742</v>
      </c>
      <c r="L287" s="88" t="s">
        <v>8</v>
      </c>
      <c r="M287" s="245" t="s">
        <v>1299</v>
      </c>
      <c r="N287" s="89" t="s">
        <v>847</v>
      </c>
      <c r="O287" s="85" t="s">
        <v>848</v>
      </c>
      <c r="P287" s="309" t="s">
        <v>845</v>
      </c>
      <c r="Q287" s="199" t="s">
        <v>1575</v>
      </c>
      <c r="R287" s="123" t="s">
        <v>1120</v>
      </c>
    </row>
    <row r="288" spans="1:18" ht="15.75" customHeight="1">
      <c r="A288" s="289"/>
      <c r="B288" s="300"/>
      <c r="C288" s="299"/>
      <c r="D288" s="299"/>
      <c r="E288" s="273"/>
      <c r="F288" s="280"/>
      <c r="G288" s="314"/>
      <c r="H288" s="148"/>
      <c r="I288" s="149"/>
      <c r="J288" s="144"/>
      <c r="K288" s="99"/>
      <c r="L288" s="100"/>
      <c r="M288" s="245" t="str">
        <f>"Saharen(109)"</f>
        <v>Saharen(109)</v>
      </c>
      <c r="N288" s="89" t="s">
        <v>849</v>
      </c>
      <c r="O288" s="92"/>
      <c r="P288" s="309"/>
      <c r="Q288" s="199" t="s">
        <v>1440</v>
      </c>
      <c r="R288" s="123"/>
    </row>
    <row r="289" spans="1:19" ht="15.75" customHeight="1">
      <c r="A289" s="289"/>
      <c r="B289" s="300"/>
      <c r="C289" s="299"/>
      <c r="D289" s="299"/>
      <c r="E289" s="273"/>
      <c r="F289" s="280"/>
      <c r="G289" s="314"/>
      <c r="H289" s="148"/>
      <c r="I289" s="149"/>
      <c r="J289" s="144"/>
      <c r="K289" s="99"/>
      <c r="L289" s="100"/>
      <c r="M289" s="245" t="str">
        <f>"Marh(108)"</f>
        <v>Marh(108)</v>
      </c>
      <c r="N289" s="89" t="s">
        <v>850</v>
      </c>
      <c r="O289" s="92"/>
      <c r="P289" s="309"/>
      <c r="Q289" s="199" t="s">
        <v>1440</v>
      </c>
      <c r="R289" s="123"/>
    </row>
    <row r="290" spans="1:19" ht="15.75" customHeight="1">
      <c r="A290" s="288"/>
      <c r="B290" s="294"/>
      <c r="C290" s="298"/>
      <c r="D290" s="298"/>
      <c r="E290" s="274"/>
      <c r="F290" s="279"/>
      <c r="G290" s="311"/>
      <c r="H290" s="150"/>
      <c r="I290" s="140"/>
      <c r="J290" s="138"/>
      <c r="K290" s="90"/>
      <c r="L290" s="91"/>
      <c r="M290" s="245" t="str">
        <f>"Malwala(174)"</f>
        <v>Malwala(174)</v>
      </c>
      <c r="N290" s="89" t="s">
        <v>851</v>
      </c>
      <c r="O290" s="86"/>
      <c r="P290" s="309"/>
      <c r="Q290" s="199" t="s">
        <v>1440</v>
      </c>
      <c r="R290" s="123"/>
    </row>
    <row r="291" spans="1:19" ht="25.5" customHeight="1">
      <c r="A291" s="287">
        <v>136</v>
      </c>
      <c r="B291" s="293" t="s">
        <v>1223</v>
      </c>
      <c r="C291" s="295" t="s">
        <v>421</v>
      </c>
      <c r="D291" s="297" t="s">
        <v>725</v>
      </c>
      <c r="E291" s="272">
        <v>23963</v>
      </c>
      <c r="F291" s="278" t="s">
        <v>1266</v>
      </c>
      <c r="G291" s="310">
        <v>9466376051</v>
      </c>
      <c r="H291" s="136"/>
      <c r="I291" s="137" t="s">
        <v>1431</v>
      </c>
      <c r="J291" s="135">
        <v>33319</v>
      </c>
      <c r="K291" s="87" t="s">
        <v>742</v>
      </c>
      <c r="L291" s="88" t="s">
        <v>736</v>
      </c>
      <c r="M291" s="245" t="str">
        <f>"Haroli(104)"</f>
        <v>Haroli(104)</v>
      </c>
      <c r="N291" s="89" t="s">
        <v>768</v>
      </c>
      <c r="O291" s="85" t="s">
        <v>848</v>
      </c>
      <c r="P291" s="309" t="s">
        <v>852</v>
      </c>
      <c r="Q291" s="199" t="s">
        <v>1576</v>
      </c>
      <c r="R291" s="123" t="s">
        <v>1121</v>
      </c>
    </row>
    <row r="292" spans="1:19" ht="15.75" customHeight="1">
      <c r="A292" s="288"/>
      <c r="B292" s="294"/>
      <c r="C292" s="296"/>
      <c r="D292" s="298"/>
      <c r="E292" s="274"/>
      <c r="F292" s="279"/>
      <c r="G292" s="311"/>
      <c r="H292" s="139"/>
      <c r="I292" s="140"/>
      <c r="J292" s="138"/>
      <c r="K292" s="90"/>
      <c r="L292" s="91"/>
      <c r="M292" s="245" t="str">
        <f>"Hukmawali(106)"</f>
        <v>Hukmawali(106)</v>
      </c>
      <c r="N292" s="89" t="s">
        <v>853</v>
      </c>
      <c r="O292" s="86"/>
      <c r="P292" s="309"/>
      <c r="Q292" s="199" t="s">
        <v>1440</v>
      </c>
      <c r="R292" s="123"/>
    </row>
    <row r="293" spans="1:19" ht="25.5" customHeight="1">
      <c r="A293" s="287">
        <v>137</v>
      </c>
      <c r="B293" s="293" t="s">
        <v>1224</v>
      </c>
      <c r="C293" s="295" t="s">
        <v>421</v>
      </c>
      <c r="D293" s="297" t="s">
        <v>34</v>
      </c>
      <c r="E293" s="272">
        <v>23141</v>
      </c>
      <c r="F293" s="278" t="s">
        <v>1267</v>
      </c>
      <c r="G293" s="310">
        <v>9416445630</v>
      </c>
      <c r="H293" s="136"/>
      <c r="I293" s="137" t="s">
        <v>1431</v>
      </c>
      <c r="J293" s="135">
        <v>30652</v>
      </c>
      <c r="K293" s="87" t="s">
        <v>742</v>
      </c>
      <c r="L293" s="88" t="s">
        <v>736</v>
      </c>
      <c r="M293" s="168" t="s">
        <v>855</v>
      </c>
      <c r="N293" s="169" t="s">
        <v>768</v>
      </c>
      <c r="O293" s="85" t="s">
        <v>848</v>
      </c>
      <c r="P293" s="309" t="s">
        <v>854</v>
      </c>
      <c r="Q293" s="208" t="s">
        <v>1577</v>
      </c>
      <c r="R293" s="211" t="s">
        <v>1122</v>
      </c>
      <c r="S293" s="194" t="s">
        <v>1300</v>
      </c>
    </row>
    <row r="294" spans="1:19" ht="15.75" customHeight="1">
      <c r="A294" s="288"/>
      <c r="B294" s="294"/>
      <c r="C294" s="296"/>
      <c r="D294" s="298"/>
      <c r="E294" s="274"/>
      <c r="F294" s="279"/>
      <c r="G294" s="311"/>
      <c r="H294" s="139"/>
      <c r="I294" s="140"/>
      <c r="J294" s="138"/>
      <c r="K294" s="90"/>
      <c r="L294" s="91"/>
      <c r="M294" s="247" t="s">
        <v>856</v>
      </c>
      <c r="N294" s="101" t="s">
        <v>857</v>
      </c>
      <c r="O294" s="86"/>
      <c r="P294" s="309"/>
      <c r="Q294" s="199" t="s">
        <v>1440</v>
      </c>
      <c r="R294" s="123"/>
    </row>
    <row r="295" spans="1:19" ht="25.5" customHeight="1">
      <c r="A295" s="290">
        <v>138</v>
      </c>
      <c r="B295" s="249" t="s">
        <v>1225</v>
      </c>
      <c r="C295" s="297" t="s">
        <v>421</v>
      </c>
      <c r="D295" s="305" t="s">
        <v>38</v>
      </c>
      <c r="E295" s="281">
        <v>36336</v>
      </c>
      <c r="F295" s="269" t="s">
        <v>858</v>
      </c>
      <c r="G295" s="281" t="s">
        <v>859</v>
      </c>
      <c r="H295" s="158"/>
      <c r="I295" s="137" t="s">
        <v>1431</v>
      </c>
      <c r="J295" s="186">
        <v>43419</v>
      </c>
      <c r="K295" s="87" t="s">
        <v>752</v>
      </c>
      <c r="L295" s="88" t="s">
        <v>736</v>
      </c>
      <c r="M295" s="245" t="str">
        <f>"Khundan(114)"</f>
        <v>Khundan(114)</v>
      </c>
      <c r="N295" s="89" t="s">
        <v>860</v>
      </c>
      <c r="O295" s="96" t="s">
        <v>848</v>
      </c>
      <c r="P295" s="308" t="s">
        <v>858</v>
      </c>
      <c r="Q295" s="200" t="s">
        <v>1578</v>
      </c>
      <c r="R295" s="123" t="s">
        <v>1102</v>
      </c>
    </row>
    <row r="296" spans="1:19" ht="15.75" customHeight="1">
      <c r="A296" s="291"/>
      <c r="B296" s="121"/>
      <c r="C296" s="299"/>
      <c r="D296" s="306"/>
      <c r="E296" s="282"/>
      <c r="F296" s="270"/>
      <c r="G296" s="282"/>
      <c r="H296" s="159"/>
      <c r="I296" s="149"/>
      <c r="J296" s="187"/>
      <c r="K296" s="99"/>
      <c r="L296" s="100"/>
      <c r="M296" s="245" t="str">
        <f>"Nakta(117)"</f>
        <v>Nakta(117)</v>
      </c>
      <c r="N296" s="89" t="s">
        <v>861</v>
      </c>
      <c r="O296" s="97"/>
      <c r="P296" s="308"/>
      <c r="Q296" s="199"/>
      <c r="R296" s="123"/>
    </row>
    <row r="297" spans="1:19" ht="15.75" customHeight="1">
      <c r="A297" s="291"/>
      <c r="B297" s="121"/>
      <c r="C297" s="299"/>
      <c r="D297" s="306"/>
      <c r="E297" s="282"/>
      <c r="F297" s="270"/>
      <c r="G297" s="282"/>
      <c r="H297" s="159"/>
      <c r="I297" s="149"/>
      <c r="J297" s="187"/>
      <c r="K297" s="99"/>
      <c r="L297" s="100"/>
      <c r="M297" s="245" t="str">
        <f>"Manakpur(116)"</f>
        <v>Manakpur(116)</v>
      </c>
      <c r="N297" s="89" t="s">
        <v>862</v>
      </c>
      <c r="O297" s="97"/>
      <c r="P297" s="308"/>
      <c r="Q297" s="199"/>
      <c r="R297" s="123"/>
    </row>
    <row r="298" spans="1:19" ht="15.75" customHeight="1">
      <c r="A298" s="292"/>
      <c r="B298" s="122"/>
      <c r="C298" s="298"/>
      <c r="D298" s="307"/>
      <c r="E298" s="283"/>
      <c r="F298" s="271"/>
      <c r="G298" s="283"/>
      <c r="H298" s="160"/>
      <c r="I298" s="140"/>
      <c r="J298" s="188"/>
      <c r="K298" s="90"/>
      <c r="L298" s="91"/>
      <c r="M298" s="245" t="str">
        <f>"Birabadi(111)"</f>
        <v>Birabadi(111)</v>
      </c>
      <c r="N298" s="89" t="s">
        <v>863</v>
      </c>
      <c r="O298" s="98"/>
      <c r="P298" s="308"/>
      <c r="Q298" s="199"/>
      <c r="R298" s="123"/>
    </row>
    <row r="299" spans="1:19">
      <c r="L299" s="102"/>
      <c r="M299" s="102"/>
      <c r="N299" s="102"/>
      <c r="O299" s="102"/>
    </row>
    <row r="300" spans="1:19" ht="27.6">
      <c r="F300" s="171" t="s">
        <v>1302</v>
      </c>
      <c r="J300" s="171" t="s">
        <v>1302</v>
      </c>
      <c r="L300" s="118" t="s">
        <v>8</v>
      </c>
      <c r="M300" s="119" t="s">
        <v>1273</v>
      </c>
      <c r="N300" s="120">
        <v>607800388060480</v>
      </c>
    </row>
    <row r="301" spans="1:19" ht="27.6">
      <c r="F301" s="172" t="s">
        <v>1268</v>
      </c>
      <c r="J301" s="172" t="s">
        <v>1268</v>
      </c>
      <c r="L301" s="118" t="s">
        <v>8</v>
      </c>
      <c r="M301" s="173" t="s">
        <v>1303</v>
      </c>
      <c r="N301" s="174">
        <v>607800388060489</v>
      </c>
    </row>
    <row r="302" spans="1:19" ht="28.2">
      <c r="F302" s="175" t="s">
        <v>1270</v>
      </c>
      <c r="J302" s="175" t="s">
        <v>1270</v>
      </c>
      <c r="L302" s="176" t="s">
        <v>736</v>
      </c>
      <c r="M302" s="177" t="s">
        <v>1304</v>
      </c>
      <c r="N302" s="178" t="s">
        <v>753</v>
      </c>
    </row>
    <row r="303" spans="1:19" ht="27.6">
      <c r="F303" s="116" t="s">
        <v>1269</v>
      </c>
      <c r="J303" s="116" t="s">
        <v>1269</v>
      </c>
      <c r="L303" s="179" t="s">
        <v>8</v>
      </c>
      <c r="M303" s="180" t="s">
        <v>1274</v>
      </c>
      <c r="N303" s="117" t="str">
        <f>"0607800388060474"</f>
        <v>0607800388060474</v>
      </c>
    </row>
    <row r="304" spans="1:19" ht="27.6">
      <c r="F304" s="116" t="s">
        <v>1272</v>
      </c>
      <c r="J304" s="116" t="s">
        <v>1272</v>
      </c>
      <c r="L304" s="179" t="s">
        <v>8</v>
      </c>
      <c r="M304" s="180" t="s">
        <v>1305</v>
      </c>
      <c r="N304" s="117" t="str">
        <f>"0607800388060470"</f>
        <v>0607800388060470</v>
      </c>
    </row>
    <row r="305" spans="6:14" ht="27.6">
      <c r="F305" s="116" t="s">
        <v>1271</v>
      </c>
      <c r="J305" s="116" t="s">
        <v>1271</v>
      </c>
      <c r="L305" s="117" t="s">
        <v>8</v>
      </c>
      <c r="M305" s="180" t="s">
        <v>1275</v>
      </c>
      <c r="N305" s="117" t="str">
        <f>"0607800388060501"</f>
        <v>0607800388060501</v>
      </c>
    </row>
    <row r="306" spans="6:14" ht="27.6">
      <c r="F306" s="116" t="s">
        <v>343</v>
      </c>
      <c r="J306" s="116" t="s">
        <v>343</v>
      </c>
      <c r="L306" s="117" t="s">
        <v>8</v>
      </c>
      <c r="M306" s="180" t="s">
        <v>1306</v>
      </c>
      <c r="N306" s="117" t="str">
        <f>"0607800388060424"</f>
        <v>0607800388060424</v>
      </c>
    </row>
    <row r="307" spans="6:14" ht="27.6">
      <c r="F307" s="116" t="s">
        <v>1307</v>
      </c>
      <c r="J307" s="116" t="s">
        <v>1307</v>
      </c>
      <c r="L307" s="117" t="s">
        <v>8</v>
      </c>
      <c r="M307" s="180" t="s">
        <v>1308</v>
      </c>
      <c r="N307" s="117" t="str">
        <f>"0607800388060494"</f>
        <v>0607800388060494</v>
      </c>
    </row>
  </sheetData>
  <autoFilter ref="A2:IS298"/>
  <mergeCells count="641">
    <mergeCell ref="A1:H1"/>
    <mergeCell ref="I1:K1"/>
    <mergeCell ref="L1:N1"/>
    <mergeCell ref="H3:H5"/>
    <mergeCell ref="I3:I5"/>
    <mergeCell ref="J3:J5"/>
    <mergeCell ref="B6:B11"/>
    <mergeCell ref="C6:C11"/>
    <mergeCell ref="D6:D11"/>
    <mergeCell ref="E6:E11"/>
    <mergeCell ref="F6:F11"/>
    <mergeCell ref="G6:G11"/>
    <mergeCell ref="K3:K5"/>
    <mergeCell ref="H6:H11"/>
    <mergeCell ref="L18:L19"/>
    <mergeCell ref="J6:J11"/>
    <mergeCell ref="K6:K11"/>
    <mergeCell ref="L6:L11"/>
    <mergeCell ref="L16:L17"/>
    <mergeCell ref="L12:L15"/>
    <mergeCell ref="I16:I17"/>
    <mergeCell ref="S14:U15"/>
    <mergeCell ref="O1:O2"/>
    <mergeCell ref="P1:P2"/>
    <mergeCell ref="L3:L5"/>
    <mergeCell ref="I12:I15"/>
    <mergeCell ref="J12:J15"/>
    <mergeCell ref="S7:U8"/>
    <mergeCell ref="K16:K17"/>
    <mergeCell ref="J18:J19"/>
    <mergeCell ref="K18:K19"/>
    <mergeCell ref="A12:A15"/>
    <mergeCell ref="B12:B15"/>
    <mergeCell ref="C12:C15"/>
    <mergeCell ref="D12:D15"/>
    <mergeCell ref="E12:E15"/>
    <mergeCell ref="H16:H17"/>
    <mergeCell ref="G16:G17"/>
    <mergeCell ref="F16:F17"/>
    <mergeCell ref="E16:E17"/>
    <mergeCell ref="D16:D17"/>
    <mergeCell ref="C16:C17"/>
    <mergeCell ref="B16:B17"/>
    <mergeCell ref="A16:A17"/>
    <mergeCell ref="J16:J17"/>
    <mergeCell ref="K12:K15"/>
    <mergeCell ref="F12:F15"/>
    <mergeCell ref="G12:G15"/>
    <mergeCell ref="H12:H15"/>
    <mergeCell ref="B18:B19"/>
    <mergeCell ref="C18:C19"/>
    <mergeCell ref="D18:D19"/>
    <mergeCell ref="E18:E19"/>
    <mergeCell ref="F18:F19"/>
    <mergeCell ref="H18:H19"/>
    <mergeCell ref="I18:I19"/>
    <mergeCell ref="A20:A22"/>
    <mergeCell ref="B20:B22"/>
    <mergeCell ref="C20:C22"/>
    <mergeCell ref="D20:D22"/>
    <mergeCell ref="E20:E22"/>
    <mergeCell ref="F20:F22"/>
    <mergeCell ref="A18:A19"/>
    <mergeCell ref="G18:G19"/>
    <mergeCell ref="A23:A24"/>
    <mergeCell ref="B23:B24"/>
    <mergeCell ref="C23:C24"/>
    <mergeCell ref="D23:D24"/>
    <mergeCell ref="E23:E24"/>
    <mergeCell ref="L23:L24"/>
    <mergeCell ref="F23:F24"/>
    <mergeCell ref="G23:G24"/>
    <mergeCell ref="H23:H24"/>
    <mergeCell ref="I23:I24"/>
    <mergeCell ref="H25:H28"/>
    <mergeCell ref="I25:I28"/>
    <mergeCell ref="J20:J22"/>
    <mergeCell ref="K20:K22"/>
    <mergeCell ref="L20:L22"/>
    <mergeCell ref="J23:J24"/>
    <mergeCell ref="K23:K24"/>
    <mergeCell ref="G20:G22"/>
    <mergeCell ref="H20:H22"/>
    <mergeCell ref="I20:I22"/>
    <mergeCell ref="A30:A32"/>
    <mergeCell ref="B30:B32"/>
    <mergeCell ref="C30:C32"/>
    <mergeCell ref="D30:D32"/>
    <mergeCell ref="E30:E32"/>
    <mergeCell ref="F30:F32"/>
    <mergeCell ref="A25:A28"/>
    <mergeCell ref="B25:B28"/>
    <mergeCell ref="C25:C28"/>
    <mergeCell ref="D25:D28"/>
    <mergeCell ref="E25:E28"/>
    <mergeCell ref="F25:F28"/>
    <mergeCell ref="K33:K38"/>
    <mergeCell ref="J39:J40"/>
    <mergeCell ref="K39:K40"/>
    <mergeCell ref="L39:L40"/>
    <mergeCell ref="J25:J28"/>
    <mergeCell ref="K25:K28"/>
    <mergeCell ref="L25:L28"/>
    <mergeCell ref="L33:L38"/>
    <mergeCell ref="C39:C40"/>
    <mergeCell ref="D39:D40"/>
    <mergeCell ref="E39:E40"/>
    <mergeCell ref="F39:F40"/>
    <mergeCell ref="J33:J38"/>
    <mergeCell ref="H39:H40"/>
    <mergeCell ref="I39:I40"/>
    <mergeCell ref="I33:I38"/>
    <mergeCell ref="G39:G40"/>
    <mergeCell ref="J30:J32"/>
    <mergeCell ref="K30:K32"/>
    <mergeCell ref="L30:L32"/>
    <mergeCell ref="G30:G32"/>
    <mergeCell ref="H30:H32"/>
    <mergeCell ref="I30:I32"/>
    <mergeCell ref="G25:G28"/>
    <mergeCell ref="A42:A45"/>
    <mergeCell ref="B42:B45"/>
    <mergeCell ref="C42:C45"/>
    <mergeCell ref="D42:D45"/>
    <mergeCell ref="E42:E45"/>
    <mergeCell ref="F42:F45"/>
    <mergeCell ref="A46:A47"/>
    <mergeCell ref="B46:B47"/>
    <mergeCell ref="C46:C47"/>
    <mergeCell ref="D46:D47"/>
    <mergeCell ref="E46:E47"/>
    <mergeCell ref="L46:L47"/>
    <mergeCell ref="F46:F47"/>
    <mergeCell ref="G46:G47"/>
    <mergeCell ref="H46:H47"/>
    <mergeCell ref="I46:I47"/>
    <mergeCell ref="J42:J45"/>
    <mergeCell ref="K42:K45"/>
    <mergeCell ref="L42:L45"/>
    <mergeCell ref="J46:J47"/>
    <mergeCell ref="K46:K47"/>
    <mergeCell ref="G42:G45"/>
    <mergeCell ref="H42:H45"/>
    <mergeCell ref="I42:I45"/>
    <mergeCell ref="L50:L52"/>
    <mergeCell ref="A48:A52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I50:I52"/>
    <mergeCell ref="J50:J52"/>
    <mergeCell ref="K50:K52"/>
    <mergeCell ref="A53:A54"/>
    <mergeCell ref="B53:B54"/>
    <mergeCell ref="C53:C54"/>
    <mergeCell ref="D53:D54"/>
    <mergeCell ref="E53:E54"/>
    <mergeCell ref="F53:F54"/>
    <mergeCell ref="H50:H52"/>
    <mergeCell ref="G50:G52"/>
    <mergeCell ref="F50:F52"/>
    <mergeCell ref="E50:E52"/>
    <mergeCell ref="D50:D52"/>
    <mergeCell ref="C50:C52"/>
    <mergeCell ref="B50:B52"/>
    <mergeCell ref="L58:L59"/>
    <mergeCell ref="L60:L61"/>
    <mergeCell ref="G53:G54"/>
    <mergeCell ref="H53:H54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53:I54"/>
    <mergeCell ref="J53:J54"/>
    <mergeCell ref="K53:K54"/>
    <mergeCell ref="L53:L54"/>
    <mergeCell ref="I60:I61"/>
    <mergeCell ref="J60:J61"/>
    <mergeCell ref="K60:K61"/>
    <mergeCell ref="H60:H61"/>
    <mergeCell ref="H65:H67"/>
    <mergeCell ref="I65:I67"/>
    <mergeCell ref="J65:J67"/>
    <mergeCell ref="K65:K67"/>
    <mergeCell ref="J58:J59"/>
    <mergeCell ref="K58:K59"/>
    <mergeCell ref="L65:L67"/>
    <mergeCell ref="F65:F6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B65:B67"/>
    <mergeCell ref="A65:A67"/>
    <mergeCell ref="G65:G67"/>
    <mergeCell ref="E65:E67"/>
    <mergeCell ref="D65:D67"/>
    <mergeCell ref="C65:C67"/>
    <mergeCell ref="J72:J73"/>
    <mergeCell ref="K72:K73"/>
    <mergeCell ref="L72:L73"/>
    <mergeCell ref="A74:A78"/>
    <mergeCell ref="B74:B78"/>
    <mergeCell ref="C74:C78"/>
    <mergeCell ref="D74:D78"/>
    <mergeCell ref="E74:E78"/>
    <mergeCell ref="F74:F78"/>
    <mergeCell ref="G74:G78"/>
    <mergeCell ref="H74:H78"/>
    <mergeCell ref="I74:I78"/>
    <mergeCell ref="J74:J78"/>
    <mergeCell ref="K74:K78"/>
    <mergeCell ref="L74:L78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9:J81"/>
    <mergeCell ref="K79:K81"/>
    <mergeCell ref="L79:L81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A79:A81"/>
    <mergeCell ref="B79:B81"/>
    <mergeCell ref="C79:C81"/>
    <mergeCell ref="D79:D81"/>
    <mergeCell ref="E79:E81"/>
    <mergeCell ref="F79:F81"/>
    <mergeCell ref="G79:G81"/>
    <mergeCell ref="H79:H81"/>
    <mergeCell ref="I79:I81"/>
    <mergeCell ref="J92:J93"/>
    <mergeCell ref="K92:K93"/>
    <mergeCell ref="L92:L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7:J99"/>
    <mergeCell ref="K97:K99"/>
    <mergeCell ref="L97:L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102:J103"/>
    <mergeCell ref="K102:K103"/>
    <mergeCell ref="L102:L103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J107:J109"/>
    <mergeCell ref="K107:K109"/>
    <mergeCell ref="L107:L109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12:J113"/>
    <mergeCell ref="K112:K113"/>
    <mergeCell ref="L112:L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14:L116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7:J119"/>
    <mergeCell ref="K117:K119"/>
    <mergeCell ref="L117:L119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I121:I124"/>
    <mergeCell ref="J121:J124"/>
    <mergeCell ref="K121:K124"/>
    <mergeCell ref="L121:L124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A127:A128"/>
    <mergeCell ref="B127:B128"/>
    <mergeCell ref="C127:C128"/>
    <mergeCell ref="D127:D128"/>
    <mergeCell ref="E127:E128"/>
    <mergeCell ref="F127:F128"/>
    <mergeCell ref="G127:G128"/>
    <mergeCell ref="L127:L128"/>
    <mergeCell ref="A130:A131"/>
    <mergeCell ref="B130:B131"/>
    <mergeCell ref="C130:C131"/>
    <mergeCell ref="D130:D131"/>
    <mergeCell ref="E130:E131"/>
    <mergeCell ref="G130:G131"/>
    <mergeCell ref="H130:H131"/>
    <mergeCell ref="I130:I131"/>
    <mergeCell ref="J130:J131"/>
    <mergeCell ref="H127:H128"/>
    <mergeCell ref="I127:I128"/>
    <mergeCell ref="J127:J128"/>
    <mergeCell ref="K127:K128"/>
    <mergeCell ref="A132:A133"/>
    <mergeCell ref="B132:B133"/>
    <mergeCell ref="C132:C133"/>
    <mergeCell ref="D132:D133"/>
    <mergeCell ref="E132:E133"/>
    <mergeCell ref="F130:F131"/>
    <mergeCell ref="A222:A224"/>
    <mergeCell ref="A225:A227"/>
    <mergeCell ref="C222:C224"/>
    <mergeCell ref="B222:B224"/>
    <mergeCell ref="G132:G133"/>
    <mergeCell ref="F132:F133"/>
    <mergeCell ref="F222:F224"/>
    <mergeCell ref="G222:G224"/>
    <mergeCell ref="L130:L131"/>
    <mergeCell ref="I132:I133"/>
    <mergeCell ref="J132:J133"/>
    <mergeCell ref="K132:K133"/>
    <mergeCell ref="L132:L133"/>
    <mergeCell ref="H132:H133"/>
    <mergeCell ref="K130:K131"/>
    <mergeCell ref="P222:P224"/>
    <mergeCell ref="P225:P227"/>
    <mergeCell ref="D222:D224"/>
    <mergeCell ref="E222:E224"/>
    <mergeCell ref="B225:B227"/>
    <mergeCell ref="C225:C227"/>
    <mergeCell ref="P229:P230"/>
    <mergeCell ref="F225:F227"/>
    <mergeCell ref="G225:G227"/>
    <mergeCell ref="G229:G230"/>
    <mergeCell ref="F229:F230"/>
    <mergeCell ref="E229:E230"/>
    <mergeCell ref="D229:D230"/>
    <mergeCell ref="C229:C230"/>
    <mergeCell ref="B229:B230"/>
    <mergeCell ref="E225:E227"/>
    <mergeCell ref="D225:D227"/>
    <mergeCell ref="P242:P244"/>
    <mergeCell ref="B232:B233"/>
    <mergeCell ref="C232:C233"/>
    <mergeCell ref="D232:D233"/>
    <mergeCell ref="E232:E233"/>
    <mergeCell ref="F232:F233"/>
    <mergeCell ref="P245:P247"/>
    <mergeCell ref="P237:P241"/>
    <mergeCell ref="P255:P257"/>
    <mergeCell ref="B255:B257"/>
    <mergeCell ref="C255:C257"/>
    <mergeCell ref="D255:D257"/>
    <mergeCell ref="E255:E257"/>
    <mergeCell ref="B237:B241"/>
    <mergeCell ref="C237:C241"/>
    <mergeCell ref="D237:D241"/>
    <mergeCell ref="G232:G233"/>
    <mergeCell ref="B242:B244"/>
    <mergeCell ref="C242:C244"/>
    <mergeCell ref="D242:D244"/>
    <mergeCell ref="E237:E241"/>
    <mergeCell ref="G284:G285"/>
    <mergeCell ref="D284:D285"/>
    <mergeCell ref="E284:E285"/>
    <mergeCell ref="B287:B290"/>
    <mergeCell ref="C287:C290"/>
    <mergeCell ref="A276:A278"/>
    <mergeCell ref="B276:B278"/>
    <mergeCell ref="C276:C278"/>
    <mergeCell ref="D276:D278"/>
    <mergeCell ref="E276:E278"/>
    <mergeCell ref="B279:B281"/>
    <mergeCell ref="C279:C281"/>
    <mergeCell ref="D279:D281"/>
    <mergeCell ref="E279:E281"/>
    <mergeCell ref="E293:E294"/>
    <mergeCell ref="F293:F294"/>
    <mergeCell ref="F291:F292"/>
    <mergeCell ref="G291:G292"/>
    <mergeCell ref="E291:E292"/>
    <mergeCell ref="P232:P233"/>
    <mergeCell ref="P234:P236"/>
    <mergeCell ref="P248:P250"/>
    <mergeCell ref="F248:F250"/>
    <mergeCell ref="F234:F236"/>
    <mergeCell ref="G234:G236"/>
    <mergeCell ref="F245:F247"/>
    <mergeCell ref="P251:P254"/>
    <mergeCell ref="P282:P283"/>
    <mergeCell ref="P276:P278"/>
    <mergeCell ref="P273:P275"/>
    <mergeCell ref="P270:P272"/>
    <mergeCell ref="P258:P263"/>
    <mergeCell ref="P266:P269"/>
    <mergeCell ref="P264:P265"/>
    <mergeCell ref="F287:F290"/>
    <mergeCell ref="G287:G290"/>
    <mergeCell ref="P284:P285"/>
    <mergeCell ref="F284:F285"/>
    <mergeCell ref="P295:P298"/>
    <mergeCell ref="F295:F298"/>
    <mergeCell ref="G295:G298"/>
    <mergeCell ref="P287:P290"/>
    <mergeCell ref="D258:D263"/>
    <mergeCell ref="E258:E263"/>
    <mergeCell ref="G293:G294"/>
    <mergeCell ref="P293:P294"/>
    <mergeCell ref="P291:P292"/>
    <mergeCell ref="P279:P281"/>
    <mergeCell ref="D270:D272"/>
    <mergeCell ref="E270:E272"/>
    <mergeCell ref="D295:D298"/>
    <mergeCell ref="E295:E298"/>
    <mergeCell ref="D287:D290"/>
    <mergeCell ref="E287:E290"/>
    <mergeCell ref="G282:G283"/>
    <mergeCell ref="F282:F283"/>
    <mergeCell ref="G276:G278"/>
    <mergeCell ref="F276:F278"/>
    <mergeCell ref="G273:G275"/>
    <mergeCell ref="F273:F275"/>
    <mergeCell ref="F279:F281"/>
    <mergeCell ref="G279:G281"/>
    <mergeCell ref="E242:E244"/>
    <mergeCell ref="E245:E247"/>
    <mergeCell ref="B234:B236"/>
    <mergeCell ref="C234:C236"/>
    <mergeCell ref="D234:D236"/>
    <mergeCell ref="D264:D265"/>
    <mergeCell ref="E264:E265"/>
    <mergeCell ref="B251:B254"/>
    <mergeCell ref="C251:C254"/>
    <mergeCell ref="D251:D254"/>
    <mergeCell ref="E251:E254"/>
    <mergeCell ref="E234:E236"/>
    <mergeCell ref="C248:C250"/>
    <mergeCell ref="D248:D250"/>
    <mergeCell ref="E248:E250"/>
    <mergeCell ref="B258:B263"/>
    <mergeCell ref="C258:C263"/>
    <mergeCell ref="E266:E269"/>
    <mergeCell ref="D282:D283"/>
    <mergeCell ref="E282:E283"/>
    <mergeCell ref="B273:B275"/>
    <mergeCell ref="C273:C275"/>
    <mergeCell ref="D273:D275"/>
    <mergeCell ref="E273:E275"/>
    <mergeCell ref="B245:B247"/>
    <mergeCell ref="C245:C247"/>
    <mergeCell ref="D245:D247"/>
    <mergeCell ref="B270:B272"/>
    <mergeCell ref="C270:C272"/>
    <mergeCell ref="B291:B292"/>
    <mergeCell ref="C291:C292"/>
    <mergeCell ref="D291:D292"/>
    <mergeCell ref="B293:B294"/>
    <mergeCell ref="A258:A263"/>
    <mergeCell ref="A248:A250"/>
    <mergeCell ref="A245:A247"/>
    <mergeCell ref="A232:A233"/>
    <mergeCell ref="C295:C298"/>
    <mergeCell ref="B282:B283"/>
    <mergeCell ref="C282:C283"/>
    <mergeCell ref="B264:B265"/>
    <mergeCell ref="C264:C265"/>
    <mergeCell ref="B248:B250"/>
    <mergeCell ref="B266:B269"/>
    <mergeCell ref="C266:C269"/>
    <mergeCell ref="D266:D269"/>
    <mergeCell ref="C293:C294"/>
    <mergeCell ref="D293:D294"/>
    <mergeCell ref="A287:A290"/>
    <mergeCell ref="B284:B285"/>
    <mergeCell ref="C284:C285"/>
    <mergeCell ref="A229:A230"/>
    <mergeCell ref="A234:A236"/>
    <mergeCell ref="A237:A241"/>
    <mergeCell ref="A242:A244"/>
    <mergeCell ref="A251:A254"/>
    <mergeCell ref="A255:A257"/>
    <mergeCell ref="A295:A298"/>
    <mergeCell ref="A264:A265"/>
    <mergeCell ref="A266:A269"/>
    <mergeCell ref="A270:A272"/>
    <mergeCell ref="A273:A275"/>
    <mergeCell ref="A282:A283"/>
    <mergeCell ref="A284:A285"/>
    <mergeCell ref="A279:A281"/>
    <mergeCell ref="A291:A292"/>
    <mergeCell ref="A293:A294"/>
    <mergeCell ref="F270:F272"/>
    <mergeCell ref="G266:G269"/>
    <mergeCell ref="F266:F269"/>
    <mergeCell ref="G264:G265"/>
    <mergeCell ref="F264:F265"/>
    <mergeCell ref="G258:G263"/>
    <mergeCell ref="F258:F263"/>
    <mergeCell ref="G237:G241"/>
    <mergeCell ref="F237:F241"/>
    <mergeCell ref="F251:F254"/>
    <mergeCell ref="G251:G254"/>
    <mergeCell ref="G248:G250"/>
    <mergeCell ref="G245:G247"/>
    <mergeCell ref="F242:F244"/>
    <mergeCell ref="G242:G244"/>
    <mergeCell ref="F255:F257"/>
    <mergeCell ref="G255:G257"/>
    <mergeCell ref="G270:G272"/>
    <mergeCell ref="A39:A40"/>
    <mergeCell ref="H33:H38"/>
    <mergeCell ref="G33:G38"/>
    <mergeCell ref="F33:F38"/>
    <mergeCell ref="E33:E38"/>
    <mergeCell ref="D33:D38"/>
    <mergeCell ref="C33:C38"/>
    <mergeCell ref="B33:B38"/>
    <mergeCell ref="A33:A38"/>
    <mergeCell ref="B39:B40"/>
    <mergeCell ref="A3:A5"/>
    <mergeCell ref="G3:G5"/>
    <mergeCell ref="F3:F5"/>
    <mergeCell ref="E3:E5"/>
    <mergeCell ref="D3:D5"/>
    <mergeCell ref="C3:C5"/>
    <mergeCell ref="B3:B5"/>
    <mergeCell ref="I6:I11"/>
    <mergeCell ref="A6:A11"/>
  </mergeCells>
  <hyperlinks>
    <hyperlink ref="H204" r:id="rId1"/>
    <hyperlink ref="H169" r:id="rId2"/>
    <hyperlink ref="H198" r:id="rId3"/>
    <hyperlink ref="H201" r:id="rId4"/>
    <hyperlink ref="H151" r:id="rId5"/>
    <hyperlink ref="H145" r:id="rId6"/>
    <hyperlink ref="H149" r:id="rId7"/>
    <hyperlink ref="H175" r:id="rId8"/>
    <hyperlink ref="H176" r:id="rId9"/>
    <hyperlink ref="H205" r:id="rId10"/>
    <hyperlink ref="H199" r:id="rId11"/>
    <hyperlink ref="H194" r:id="rId12"/>
    <hyperlink ref="H207" r:id="rId13"/>
    <hyperlink ref="H220" r:id="rId14"/>
    <hyperlink ref="H202" r:id="rId15"/>
    <hyperlink ref="H166" r:id="rId16"/>
    <hyperlink ref="H191" r:id="rId17"/>
    <hyperlink ref="H218" r:id="rId18"/>
    <hyperlink ref="H208" r:id="rId19"/>
    <hyperlink ref="H216" r:id="rId20"/>
    <hyperlink ref="H214" r:id="rId21"/>
    <hyperlink ref="H211" r:id="rId22"/>
    <hyperlink ref="H163" r:id="rId23"/>
    <hyperlink ref="H162" r:id="rId24"/>
    <hyperlink ref="H161" r:id="rId25"/>
    <hyperlink ref="H158" r:id="rId26"/>
    <hyperlink ref="H156" r:id="rId27"/>
    <hyperlink ref="H153" r:id="rId28"/>
    <hyperlink ref="H172" r:id="rId29"/>
    <hyperlink ref="H174" r:id="rId30"/>
    <hyperlink ref="H180" r:id="rId31"/>
    <hyperlink ref="H184" r:id="rId32"/>
    <hyperlink ref="H179" r:id="rId33"/>
    <hyperlink ref="H181" r:id="rId34"/>
    <hyperlink ref="H178" r:id="rId35"/>
    <hyperlink ref="H139" r:id="rId36"/>
    <hyperlink ref="H146" r:id="rId37"/>
    <hyperlink ref="H186" r:id="rId38"/>
    <hyperlink ref="H185" r:id="rId39"/>
    <hyperlink ref="H188" r:id="rId40"/>
    <hyperlink ref="H190" r:id="rId41"/>
    <hyperlink ref="H206" r:id="rId42"/>
    <hyperlink ref="H148" r:id="rId43"/>
    <hyperlink ref="H143" r:id="rId44"/>
    <hyperlink ref="H138" r:id="rId45"/>
    <hyperlink ref="H135" r:id="rId46"/>
    <hyperlink ref="H221" r:id="rId47"/>
    <hyperlink ref="H100" r:id="rId48"/>
    <hyperlink ref="H89" r:id="rId49"/>
    <hyperlink ref="H134" r:id="rId50" display="rakeshsardiwal40@gmail.com'"/>
    <hyperlink ref="H16" r:id="rId51"/>
    <hyperlink ref="H82" r:id="rId52"/>
    <hyperlink ref="H42" r:id="rId53"/>
    <hyperlink ref="H83" r:id="rId54"/>
    <hyperlink ref="H85" r:id="rId55"/>
    <hyperlink ref="H20" r:id="rId56"/>
    <hyperlink ref="H29" r:id="rId57"/>
    <hyperlink ref="H126" r:id="rId58"/>
    <hyperlink ref="H107" r:id="rId59"/>
    <hyperlink ref="H60" r:id="rId60"/>
    <hyperlink ref="H132" r:id="rId61"/>
    <hyperlink ref="H130" r:id="rId62"/>
    <hyperlink ref="H129" r:id="rId63"/>
    <hyperlink ref="H127" r:id="rId64"/>
    <hyperlink ref="H125" r:id="rId65"/>
    <hyperlink ref="H121" r:id="rId66"/>
    <hyperlink ref="H120" r:id="rId67"/>
    <hyperlink ref="H117" r:id="rId68"/>
    <hyperlink ref="H112" r:id="rId69"/>
    <hyperlink ref="H111" r:id="rId70"/>
    <hyperlink ref="H110" r:id="rId71"/>
    <hyperlink ref="H106" r:id="rId72"/>
    <hyperlink ref="H105" r:id="rId73"/>
    <hyperlink ref="H102" r:id="rId74"/>
    <hyperlink ref="H97" r:id="rId75"/>
    <hyperlink ref="H94" r:id="rId76"/>
    <hyperlink ref="H92" r:id="rId77"/>
    <hyperlink ref="H91" r:id="rId78"/>
    <hyperlink ref="H90" r:id="rId79"/>
    <hyperlink ref="H87" r:id="rId80"/>
    <hyperlink ref="H84" r:id="rId81"/>
    <hyperlink ref="H74" r:id="rId82"/>
    <hyperlink ref="H79" r:id="rId83"/>
    <hyperlink ref="H72" r:id="rId84"/>
    <hyperlink ref="H71" r:id="rId85"/>
    <hyperlink ref="H68" r:id="rId86"/>
    <hyperlink ref="H65" r:id="rId87"/>
    <hyperlink ref="H62" r:id="rId88"/>
    <hyperlink ref="H58" r:id="rId89"/>
    <hyperlink ref="H57" r:id="rId90"/>
    <hyperlink ref="H56" r:id="rId91"/>
    <hyperlink ref="H53" r:id="rId92"/>
    <hyperlink ref="H50" r:id="rId93"/>
    <hyperlink ref="H48" r:id="rId94"/>
    <hyperlink ref="H46" r:id="rId95"/>
    <hyperlink ref="H39" r:id="rId96"/>
    <hyperlink ref="H30" r:id="rId97"/>
    <hyperlink ref="H25" r:id="rId98"/>
    <hyperlink ref="H18" r:id="rId99"/>
    <hyperlink ref="H12" r:id="rId100"/>
    <hyperlink ref="H3" r:id="rId101"/>
  </hyperlinks>
  <pageMargins left="0.7" right="0.7" top="0.75" bottom="0.75" header="0.3" footer="0.3"/>
  <pageSetup scale="43" orientation="landscape" horizontalDpi="300" verticalDpi="300" r:id="rId102"/>
  <rowBreaks count="7" manualBreakCount="7">
    <brk id="32" max="15" man="1"/>
    <brk id="70" max="15" man="1"/>
    <brk id="113" max="15" man="1"/>
    <brk id="156" max="15" man="1"/>
    <brk id="200" max="15" man="1"/>
    <brk id="241" max="15" man="1"/>
    <brk id="2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O54"/>
  <sheetViews>
    <sheetView topLeftCell="G1" zoomScale="130" zoomScaleNormal="130" workbookViewId="0">
      <selection activeCell="G37" sqref="G37"/>
    </sheetView>
  </sheetViews>
  <sheetFormatPr defaultRowHeight="17.399999999999999"/>
  <cols>
    <col min="1" max="1" width="4.6640625" customWidth="1"/>
    <col min="2" max="2" width="31.109375" bestFit="1" customWidth="1"/>
    <col min="3" max="3" width="7.6640625" customWidth="1"/>
    <col min="4" max="4" width="12.5546875" customWidth="1"/>
    <col min="5" max="5" width="12.88671875" customWidth="1"/>
    <col min="6" max="6" width="23.5546875" hidden="1" customWidth="1"/>
    <col min="7" max="7" width="14.21875" customWidth="1"/>
    <col min="8" max="8" width="30.5546875" hidden="1" customWidth="1"/>
    <col min="9" max="9" width="13.6640625" hidden="1" customWidth="1"/>
    <col min="10" max="10" width="12.6640625" customWidth="1"/>
    <col min="11" max="11" width="29.77734375" hidden="1" customWidth="1"/>
    <col min="12" max="12" width="18.33203125" hidden="1" customWidth="1"/>
    <col min="13" max="13" width="16.6640625" customWidth="1"/>
    <col min="14" max="14" width="16.6640625" style="1" customWidth="1"/>
    <col min="15" max="15" width="50.44140625" customWidth="1"/>
  </cols>
  <sheetData>
    <row r="1" spans="1:15" ht="15" customHeight="1">
      <c r="A1" s="429" t="s">
        <v>145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6" t="s">
        <v>413</v>
      </c>
      <c r="M1" s="426" t="s">
        <v>917</v>
      </c>
      <c r="N1" s="2"/>
      <c r="O1" s="11"/>
    </row>
    <row r="2" spans="1:15" ht="15" customHeight="1">
      <c r="A2" s="424" t="s">
        <v>0</v>
      </c>
      <c r="B2" s="425" t="s">
        <v>24</v>
      </c>
      <c r="C2" s="425" t="s">
        <v>25</v>
      </c>
      <c r="D2" s="424" t="s">
        <v>913</v>
      </c>
      <c r="E2" s="425" t="s">
        <v>26</v>
      </c>
      <c r="F2" s="424" t="s">
        <v>146</v>
      </c>
      <c r="G2" s="425" t="s">
        <v>27</v>
      </c>
      <c r="H2" s="425" t="s">
        <v>28</v>
      </c>
      <c r="I2" s="424" t="s">
        <v>406</v>
      </c>
      <c r="J2" s="425" t="s">
        <v>30</v>
      </c>
      <c r="K2" s="427" t="s">
        <v>29</v>
      </c>
      <c r="L2" s="426"/>
      <c r="M2" s="426"/>
      <c r="N2" s="2"/>
      <c r="O2" s="11"/>
    </row>
    <row r="3" spans="1:15" ht="37.5" customHeight="1">
      <c r="A3" s="424"/>
      <c r="B3" s="425"/>
      <c r="C3" s="425"/>
      <c r="D3" s="424"/>
      <c r="E3" s="425"/>
      <c r="F3" s="424"/>
      <c r="G3" s="425"/>
      <c r="H3" s="425"/>
      <c r="I3" s="424"/>
      <c r="J3" s="425"/>
      <c r="K3" s="428"/>
      <c r="L3" s="426"/>
      <c r="M3" s="426"/>
      <c r="N3" s="2" t="s">
        <v>918</v>
      </c>
      <c r="O3" s="12" t="s">
        <v>983</v>
      </c>
    </row>
    <row r="4" spans="1:15" s="8" customFormat="1" hidden="1">
      <c r="A4" s="4">
        <v>1</v>
      </c>
      <c r="B4" s="221" t="s">
        <v>1335</v>
      </c>
      <c r="C4" s="5" t="s">
        <v>421</v>
      </c>
      <c r="D4" s="5" t="s">
        <v>41</v>
      </c>
      <c r="E4" s="5" t="s">
        <v>207</v>
      </c>
      <c r="F4" s="5" t="s">
        <v>900</v>
      </c>
      <c r="G4" s="229">
        <v>9466049993</v>
      </c>
      <c r="H4" s="6" t="s">
        <v>208</v>
      </c>
      <c r="I4" s="7" t="s">
        <v>1333</v>
      </c>
      <c r="J4" s="5" t="s">
        <v>209</v>
      </c>
      <c r="K4" s="13" t="s">
        <v>921</v>
      </c>
      <c r="L4" s="4" t="s">
        <v>414</v>
      </c>
      <c r="M4" s="14" t="s">
        <v>916</v>
      </c>
      <c r="N4" s="15" t="s">
        <v>1378</v>
      </c>
      <c r="O4" s="16" t="s">
        <v>934</v>
      </c>
    </row>
    <row r="5" spans="1:15" s="8" customFormat="1" hidden="1">
      <c r="A5" s="4">
        <v>2</v>
      </c>
      <c r="B5" s="221" t="s">
        <v>1336</v>
      </c>
      <c r="C5" s="5" t="s">
        <v>421</v>
      </c>
      <c r="D5" s="5" t="s">
        <v>41</v>
      </c>
      <c r="E5" s="5" t="s">
        <v>210</v>
      </c>
      <c r="F5" s="5" t="s">
        <v>347</v>
      </c>
      <c r="G5" s="229">
        <v>9466659577</v>
      </c>
      <c r="H5" s="6" t="s">
        <v>211</v>
      </c>
      <c r="I5" s="7" t="s">
        <v>1333</v>
      </c>
      <c r="J5" s="5" t="s">
        <v>212</v>
      </c>
      <c r="K5" s="13" t="s">
        <v>922</v>
      </c>
      <c r="L5" s="4" t="s">
        <v>414</v>
      </c>
      <c r="M5" s="14" t="s">
        <v>916</v>
      </c>
      <c r="N5" s="15" t="s">
        <v>1379</v>
      </c>
      <c r="O5" s="16" t="s">
        <v>935</v>
      </c>
    </row>
    <row r="6" spans="1:15" s="8" customFormat="1" hidden="1">
      <c r="A6" s="4">
        <v>3</v>
      </c>
      <c r="B6" s="222" t="s">
        <v>1337</v>
      </c>
      <c r="C6" s="5" t="s">
        <v>421</v>
      </c>
      <c r="D6" s="4" t="s">
        <v>41</v>
      </c>
      <c r="E6" s="4" t="s">
        <v>214</v>
      </c>
      <c r="F6" s="4" t="s">
        <v>331</v>
      </c>
      <c r="G6" s="230">
        <v>9813241045</v>
      </c>
      <c r="H6" s="10" t="s">
        <v>215</v>
      </c>
      <c r="I6" s="7" t="s">
        <v>1333</v>
      </c>
      <c r="J6" s="4" t="s">
        <v>216</v>
      </c>
      <c r="K6" s="17" t="s">
        <v>923</v>
      </c>
      <c r="L6" s="4" t="s">
        <v>414</v>
      </c>
      <c r="M6" s="14" t="s">
        <v>916</v>
      </c>
      <c r="N6" s="15" t="s">
        <v>1380</v>
      </c>
      <c r="O6" s="16" t="s">
        <v>936</v>
      </c>
    </row>
    <row r="7" spans="1:15" s="8" customFormat="1" hidden="1">
      <c r="A7" s="4">
        <v>4</v>
      </c>
      <c r="B7" s="222" t="s">
        <v>1338</v>
      </c>
      <c r="C7" s="5" t="s">
        <v>421</v>
      </c>
      <c r="D7" s="4" t="s">
        <v>38</v>
      </c>
      <c r="E7" s="4" t="s">
        <v>217</v>
      </c>
      <c r="F7" s="4" t="s">
        <v>412</v>
      </c>
      <c r="G7" s="230">
        <v>9416278741</v>
      </c>
      <c r="H7" s="10" t="s">
        <v>218</v>
      </c>
      <c r="I7" s="7" t="s">
        <v>1333</v>
      </c>
      <c r="J7" s="4" t="s">
        <v>219</v>
      </c>
      <c r="K7" s="17" t="s">
        <v>984</v>
      </c>
      <c r="L7" s="4" t="s">
        <v>414</v>
      </c>
      <c r="M7" s="14" t="s">
        <v>916</v>
      </c>
      <c r="N7" s="15" t="s">
        <v>1381</v>
      </c>
      <c r="O7" s="16" t="s">
        <v>937</v>
      </c>
    </row>
    <row r="8" spans="1:15" s="8" customFormat="1" hidden="1">
      <c r="A8" s="4">
        <v>5</v>
      </c>
      <c r="B8" s="222" t="s">
        <v>1339</v>
      </c>
      <c r="C8" s="5" t="s">
        <v>421</v>
      </c>
      <c r="D8" s="4" t="s">
        <v>41</v>
      </c>
      <c r="E8" s="4" t="s">
        <v>220</v>
      </c>
      <c r="F8" s="4" t="s">
        <v>380</v>
      </c>
      <c r="G8" s="230">
        <v>9416325137</v>
      </c>
      <c r="H8" s="10" t="s">
        <v>221</v>
      </c>
      <c r="I8" s="7" t="s">
        <v>1333</v>
      </c>
      <c r="J8" s="4" t="s">
        <v>222</v>
      </c>
      <c r="K8" s="17" t="s">
        <v>924</v>
      </c>
      <c r="L8" s="4" t="s">
        <v>414</v>
      </c>
      <c r="M8" s="14" t="s">
        <v>916</v>
      </c>
      <c r="N8" s="15" t="s">
        <v>1382</v>
      </c>
      <c r="O8" s="16" t="s">
        <v>938</v>
      </c>
    </row>
    <row r="9" spans="1:15" s="8" customFormat="1" hidden="1">
      <c r="A9" s="4">
        <v>6</v>
      </c>
      <c r="B9" s="222" t="s">
        <v>1340</v>
      </c>
      <c r="C9" s="5" t="s">
        <v>421</v>
      </c>
      <c r="D9" s="4" t="s">
        <v>41</v>
      </c>
      <c r="E9" s="4" t="s">
        <v>224</v>
      </c>
      <c r="F9" s="4" t="s">
        <v>333</v>
      </c>
      <c r="G9" s="230">
        <v>9416325719</v>
      </c>
      <c r="H9" s="10" t="s">
        <v>225</v>
      </c>
      <c r="I9" s="7" t="s">
        <v>1333</v>
      </c>
      <c r="J9" s="4" t="s">
        <v>226</v>
      </c>
      <c r="K9" s="17" t="s">
        <v>925</v>
      </c>
      <c r="L9" s="4" t="s">
        <v>414</v>
      </c>
      <c r="M9" s="14" t="s">
        <v>916</v>
      </c>
      <c r="N9" s="15" t="s">
        <v>1383</v>
      </c>
      <c r="O9" s="16" t="s">
        <v>939</v>
      </c>
    </row>
    <row r="10" spans="1:15" s="8" customFormat="1" hidden="1">
      <c r="A10" s="4">
        <v>7</v>
      </c>
      <c r="B10" s="222" t="s">
        <v>1341</v>
      </c>
      <c r="C10" s="5" t="s">
        <v>421</v>
      </c>
      <c r="D10" s="4" t="s">
        <v>38</v>
      </c>
      <c r="E10" s="4" t="s">
        <v>227</v>
      </c>
      <c r="F10" s="4" t="s">
        <v>304</v>
      </c>
      <c r="G10" s="230">
        <v>9991030559</v>
      </c>
      <c r="H10" s="10" t="s">
        <v>228</v>
      </c>
      <c r="I10" s="7" t="s">
        <v>1333</v>
      </c>
      <c r="J10" s="4" t="s">
        <v>212</v>
      </c>
      <c r="K10" s="17" t="s">
        <v>925</v>
      </c>
      <c r="L10" s="4" t="s">
        <v>414</v>
      </c>
      <c r="M10" s="14" t="s">
        <v>916</v>
      </c>
      <c r="N10" s="15" t="s">
        <v>1384</v>
      </c>
      <c r="O10" s="16" t="s">
        <v>940</v>
      </c>
    </row>
    <row r="11" spans="1:15" s="8" customFormat="1" hidden="1">
      <c r="A11" s="4">
        <v>8</v>
      </c>
      <c r="B11" s="222" t="s">
        <v>1341</v>
      </c>
      <c r="C11" s="5" t="s">
        <v>421</v>
      </c>
      <c r="D11" s="4" t="s">
        <v>38</v>
      </c>
      <c r="E11" s="4" t="s">
        <v>227</v>
      </c>
      <c r="F11" s="4" t="s">
        <v>904</v>
      </c>
      <c r="G11" s="230">
        <v>9991030559</v>
      </c>
      <c r="H11" s="10" t="s">
        <v>228</v>
      </c>
      <c r="I11" s="7" t="s">
        <v>1333</v>
      </c>
      <c r="J11" s="4" t="s">
        <v>212</v>
      </c>
      <c r="K11" s="17" t="s">
        <v>925</v>
      </c>
      <c r="L11" s="4" t="s">
        <v>414</v>
      </c>
      <c r="M11" s="14" t="s">
        <v>916</v>
      </c>
      <c r="N11" s="15" t="s">
        <v>1385</v>
      </c>
      <c r="O11" s="16" t="s">
        <v>941</v>
      </c>
    </row>
    <row r="12" spans="1:15" s="8" customFormat="1" hidden="1">
      <c r="A12" s="4">
        <v>9</v>
      </c>
      <c r="B12" s="222" t="s">
        <v>1342</v>
      </c>
      <c r="C12" s="5" t="s">
        <v>421</v>
      </c>
      <c r="D12" s="4" t="s">
        <v>41</v>
      </c>
      <c r="E12" s="4" t="s">
        <v>230</v>
      </c>
      <c r="F12" s="4" t="s">
        <v>299</v>
      </c>
      <c r="G12" s="230">
        <v>7876258645</v>
      </c>
      <c r="H12" s="10" t="s">
        <v>231</v>
      </c>
      <c r="I12" s="7" t="s">
        <v>1333</v>
      </c>
      <c r="J12" s="4" t="s">
        <v>212</v>
      </c>
      <c r="K12" s="17" t="s">
        <v>232</v>
      </c>
      <c r="L12" s="4" t="s">
        <v>414</v>
      </c>
      <c r="M12" s="14" t="s">
        <v>916</v>
      </c>
      <c r="N12" s="15" t="s">
        <v>1386</v>
      </c>
      <c r="O12" s="16" t="s">
        <v>942</v>
      </c>
    </row>
    <row r="13" spans="1:15" s="8" customFormat="1" hidden="1">
      <c r="A13" s="4">
        <v>10</v>
      </c>
      <c r="B13" s="222" t="s">
        <v>1343</v>
      </c>
      <c r="C13" s="5" t="s">
        <v>1334</v>
      </c>
      <c r="D13" s="4" t="s">
        <v>41</v>
      </c>
      <c r="E13" s="4" t="s">
        <v>234</v>
      </c>
      <c r="F13" s="4" t="s">
        <v>905</v>
      </c>
      <c r="G13" s="230">
        <v>8295011323</v>
      </c>
      <c r="H13" s="10" t="s">
        <v>235</v>
      </c>
      <c r="I13" s="7" t="s">
        <v>1333</v>
      </c>
      <c r="J13" s="4" t="s">
        <v>212</v>
      </c>
      <c r="K13" s="17" t="s">
        <v>985</v>
      </c>
      <c r="L13" s="4" t="s">
        <v>414</v>
      </c>
      <c r="M13" s="14" t="s">
        <v>916</v>
      </c>
      <c r="N13" s="15" t="s">
        <v>1387</v>
      </c>
      <c r="O13" s="16" t="s">
        <v>943</v>
      </c>
    </row>
    <row r="14" spans="1:15" s="8" customFormat="1" hidden="1">
      <c r="A14" s="4">
        <v>11</v>
      </c>
      <c r="B14" s="222" t="s">
        <v>1344</v>
      </c>
      <c r="C14" s="5" t="s">
        <v>421</v>
      </c>
      <c r="D14" s="4" t="s">
        <v>41</v>
      </c>
      <c r="E14" s="4" t="s">
        <v>236</v>
      </c>
      <c r="F14" s="4" t="s">
        <v>361</v>
      </c>
      <c r="G14" s="230">
        <v>9991721207</v>
      </c>
      <c r="H14" s="10" t="s">
        <v>237</v>
      </c>
      <c r="I14" s="7" t="s">
        <v>1333</v>
      </c>
      <c r="J14" s="4" t="s">
        <v>238</v>
      </c>
      <c r="K14" s="17" t="s">
        <v>925</v>
      </c>
      <c r="L14" s="4" t="s">
        <v>414</v>
      </c>
      <c r="M14" s="14" t="s">
        <v>916</v>
      </c>
      <c r="N14" s="15" t="s">
        <v>1388</v>
      </c>
      <c r="O14" s="16" t="s">
        <v>944</v>
      </c>
    </row>
    <row r="15" spans="1:15" s="8" customFormat="1" hidden="1">
      <c r="A15" s="4">
        <v>12</v>
      </c>
      <c r="B15" s="222" t="s">
        <v>1344</v>
      </c>
      <c r="C15" s="5" t="s">
        <v>421</v>
      </c>
      <c r="D15" s="4" t="s">
        <v>41</v>
      </c>
      <c r="E15" s="4" t="s">
        <v>236</v>
      </c>
      <c r="F15" s="4" t="s">
        <v>1257</v>
      </c>
      <c r="G15" s="230">
        <v>9991721207</v>
      </c>
      <c r="H15" s="10" t="s">
        <v>237</v>
      </c>
      <c r="I15" s="7" t="s">
        <v>1333</v>
      </c>
      <c r="J15" s="4" t="s">
        <v>238</v>
      </c>
      <c r="K15" s="17" t="s">
        <v>925</v>
      </c>
      <c r="L15" s="4" t="s">
        <v>414</v>
      </c>
      <c r="M15" s="14" t="s">
        <v>916</v>
      </c>
      <c r="N15" s="15" t="s">
        <v>1389</v>
      </c>
      <c r="O15" s="16" t="s">
        <v>1256</v>
      </c>
    </row>
    <row r="16" spans="1:15" s="8" customFormat="1" hidden="1">
      <c r="A16" s="4">
        <v>13</v>
      </c>
      <c r="B16" s="222" t="s">
        <v>1345</v>
      </c>
      <c r="C16" s="5" t="s">
        <v>1334</v>
      </c>
      <c r="D16" s="4" t="s">
        <v>41</v>
      </c>
      <c r="E16" s="4" t="s">
        <v>239</v>
      </c>
      <c r="F16" s="4" t="s">
        <v>330</v>
      </c>
      <c r="G16" s="230">
        <v>9255975499</v>
      </c>
      <c r="H16" s="10" t="s">
        <v>240</v>
      </c>
      <c r="I16" s="7" t="s">
        <v>1333</v>
      </c>
      <c r="J16" s="4" t="s">
        <v>241</v>
      </c>
      <c r="K16" s="17" t="s">
        <v>926</v>
      </c>
      <c r="L16" s="4" t="s">
        <v>414</v>
      </c>
      <c r="M16" s="14" t="s">
        <v>916</v>
      </c>
      <c r="N16" s="15" t="s">
        <v>1390</v>
      </c>
      <c r="O16" s="16" t="s">
        <v>945</v>
      </c>
    </row>
    <row r="17" spans="1:15" s="8" customFormat="1" hidden="1">
      <c r="A17" s="4">
        <v>14</v>
      </c>
      <c r="B17" s="222" t="s">
        <v>1346</v>
      </c>
      <c r="C17" s="5" t="s">
        <v>421</v>
      </c>
      <c r="D17" s="4" t="s">
        <v>41</v>
      </c>
      <c r="E17" s="4" t="s">
        <v>242</v>
      </c>
      <c r="F17" s="4" t="s">
        <v>366</v>
      </c>
      <c r="G17" s="230">
        <v>9416342737</v>
      </c>
      <c r="H17" s="10" t="s">
        <v>243</v>
      </c>
      <c r="I17" s="7" t="s">
        <v>1333</v>
      </c>
      <c r="J17" s="4" t="s">
        <v>238</v>
      </c>
      <c r="K17" s="17" t="s">
        <v>925</v>
      </c>
      <c r="L17" s="4" t="s">
        <v>414</v>
      </c>
      <c r="M17" s="14" t="s">
        <v>916</v>
      </c>
      <c r="N17" s="15" t="s">
        <v>1391</v>
      </c>
      <c r="O17" s="16" t="s">
        <v>946</v>
      </c>
    </row>
    <row r="18" spans="1:15" s="8" customFormat="1" hidden="1">
      <c r="A18" s="4">
        <v>15</v>
      </c>
      <c r="B18" s="222" t="s">
        <v>1347</v>
      </c>
      <c r="C18" s="5" t="s">
        <v>421</v>
      </c>
      <c r="D18" s="18" t="s">
        <v>41</v>
      </c>
      <c r="E18" s="18" t="s">
        <v>244</v>
      </c>
      <c r="F18" s="18" t="s">
        <v>351</v>
      </c>
      <c r="G18" s="230">
        <v>9812004152</v>
      </c>
      <c r="H18" s="19" t="s">
        <v>245</v>
      </c>
      <c r="I18" s="7" t="s">
        <v>1333</v>
      </c>
      <c r="J18" s="18" t="s">
        <v>212</v>
      </c>
      <c r="K18" s="17" t="s">
        <v>246</v>
      </c>
      <c r="L18" s="4" t="s">
        <v>414</v>
      </c>
      <c r="M18" s="14" t="s">
        <v>916</v>
      </c>
      <c r="N18" s="15" t="s">
        <v>1392</v>
      </c>
      <c r="O18" s="16" t="s">
        <v>947</v>
      </c>
    </row>
    <row r="19" spans="1:15" s="8" customFormat="1" hidden="1">
      <c r="A19" s="4">
        <v>16</v>
      </c>
      <c r="B19" s="222" t="s">
        <v>1348</v>
      </c>
      <c r="C19" s="5" t="s">
        <v>421</v>
      </c>
      <c r="D19" s="18" t="s">
        <v>34</v>
      </c>
      <c r="E19" s="18" t="s">
        <v>247</v>
      </c>
      <c r="F19" s="18" t="s">
        <v>364</v>
      </c>
      <c r="G19" s="230">
        <v>9416959110</v>
      </c>
      <c r="H19" s="19" t="s">
        <v>248</v>
      </c>
      <c r="I19" s="7" t="s">
        <v>1333</v>
      </c>
      <c r="J19" s="18" t="s">
        <v>249</v>
      </c>
      <c r="K19" s="17" t="s">
        <v>927</v>
      </c>
      <c r="L19" s="4" t="s">
        <v>414</v>
      </c>
      <c r="M19" s="14" t="s">
        <v>916</v>
      </c>
      <c r="N19" s="15" t="s">
        <v>1393</v>
      </c>
      <c r="O19" s="16" t="s">
        <v>948</v>
      </c>
    </row>
    <row r="20" spans="1:15" s="8" customFormat="1" hidden="1">
      <c r="A20" s="4">
        <v>17</v>
      </c>
      <c r="B20" s="222" t="s">
        <v>1348</v>
      </c>
      <c r="C20" s="5" t="s">
        <v>421</v>
      </c>
      <c r="D20" s="18" t="s">
        <v>34</v>
      </c>
      <c r="E20" s="18" t="s">
        <v>247</v>
      </c>
      <c r="F20" s="18" t="s">
        <v>907</v>
      </c>
      <c r="G20" s="230">
        <v>9416959110</v>
      </c>
      <c r="H20" s="19" t="s">
        <v>248</v>
      </c>
      <c r="I20" s="7" t="s">
        <v>1333</v>
      </c>
      <c r="J20" s="18" t="s">
        <v>249</v>
      </c>
      <c r="K20" s="17" t="s">
        <v>927</v>
      </c>
      <c r="L20" s="4" t="s">
        <v>414</v>
      </c>
      <c r="M20" s="14" t="s">
        <v>916</v>
      </c>
      <c r="N20" s="15" t="s">
        <v>1394</v>
      </c>
      <c r="O20" s="16" t="s">
        <v>949</v>
      </c>
    </row>
    <row r="21" spans="1:15" s="8" customFormat="1" hidden="1">
      <c r="A21" s="4">
        <v>18</v>
      </c>
      <c r="B21" s="222" t="s">
        <v>1349</v>
      </c>
      <c r="C21" s="5" t="s">
        <v>421</v>
      </c>
      <c r="D21" s="18" t="s">
        <v>34</v>
      </c>
      <c r="E21" s="18" t="s">
        <v>250</v>
      </c>
      <c r="F21" s="18" t="s">
        <v>411</v>
      </c>
      <c r="G21" s="230">
        <v>9813900110</v>
      </c>
      <c r="H21" s="19" t="s">
        <v>251</v>
      </c>
      <c r="I21" s="7" t="s">
        <v>1333</v>
      </c>
      <c r="J21" s="18" t="s">
        <v>209</v>
      </c>
      <c r="K21" s="17" t="s">
        <v>928</v>
      </c>
      <c r="L21" s="4" t="s">
        <v>414</v>
      </c>
      <c r="M21" s="14" t="s">
        <v>916</v>
      </c>
      <c r="N21" s="15" t="s">
        <v>1395</v>
      </c>
      <c r="O21" s="16" t="s">
        <v>950</v>
      </c>
    </row>
    <row r="22" spans="1:15" s="8" customFormat="1" hidden="1">
      <c r="A22" s="4">
        <v>19</v>
      </c>
      <c r="B22" s="222" t="s">
        <v>1350</v>
      </c>
      <c r="C22" s="5" t="s">
        <v>421</v>
      </c>
      <c r="D22" s="4" t="s">
        <v>41</v>
      </c>
      <c r="E22" s="4" t="s">
        <v>909</v>
      </c>
      <c r="F22" s="18" t="s">
        <v>302</v>
      </c>
      <c r="G22" s="230">
        <v>9991572574</v>
      </c>
      <c r="H22" s="10" t="s">
        <v>252</v>
      </c>
      <c r="I22" s="7" t="s">
        <v>1333</v>
      </c>
      <c r="J22" s="4" t="s">
        <v>254</v>
      </c>
      <c r="K22" s="17" t="s">
        <v>253</v>
      </c>
      <c r="L22" s="4" t="s">
        <v>414</v>
      </c>
      <c r="M22" s="14" t="s">
        <v>916</v>
      </c>
      <c r="N22" s="15" t="s">
        <v>1396</v>
      </c>
      <c r="O22" s="16" t="s">
        <v>951</v>
      </c>
    </row>
    <row r="23" spans="1:15" s="8" customFormat="1" hidden="1">
      <c r="A23" s="4">
        <v>20</v>
      </c>
      <c r="B23" s="222" t="s">
        <v>1351</v>
      </c>
      <c r="C23" s="5" t="s">
        <v>421</v>
      </c>
      <c r="D23" s="4" t="s">
        <v>41</v>
      </c>
      <c r="E23" s="4" t="s">
        <v>255</v>
      </c>
      <c r="F23" s="18" t="s">
        <v>1253</v>
      </c>
      <c r="G23" s="230">
        <v>9416757148</v>
      </c>
      <c r="H23" s="10" t="s">
        <v>256</v>
      </c>
      <c r="I23" s="7" t="s">
        <v>1333</v>
      </c>
      <c r="J23" s="4" t="s">
        <v>258</v>
      </c>
      <c r="K23" s="17" t="s">
        <v>257</v>
      </c>
      <c r="L23" s="4" t="s">
        <v>414</v>
      </c>
      <c r="M23" s="14" t="s">
        <v>916</v>
      </c>
      <c r="N23" s="15" t="s">
        <v>1397</v>
      </c>
      <c r="O23" s="16" t="s">
        <v>986</v>
      </c>
    </row>
    <row r="24" spans="1:15" s="8" customFormat="1" hidden="1">
      <c r="A24" s="4">
        <v>21</v>
      </c>
      <c r="B24" s="222" t="s">
        <v>1352</v>
      </c>
      <c r="C24" s="5" t="s">
        <v>421</v>
      </c>
      <c r="D24" s="4" t="s">
        <v>34</v>
      </c>
      <c r="E24" s="4" t="s">
        <v>260</v>
      </c>
      <c r="F24" s="4" t="s">
        <v>327</v>
      </c>
      <c r="G24" s="230">
        <v>9812212344</v>
      </c>
      <c r="H24" s="10" t="s">
        <v>261</v>
      </c>
      <c r="I24" s="7" t="s">
        <v>1333</v>
      </c>
      <c r="J24" s="4" t="s">
        <v>249</v>
      </c>
      <c r="K24" s="17" t="s">
        <v>928</v>
      </c>
      <c r="L24" s="4" t="s">
        <v>414</v>
      </c>
      <c r="M24" s="14" t="s">
        <v>916</v>
      </c>
      <c r="N24" s="15" t="s">
        <v>1398</v>
      </c>
      <c r="O24" s="16" t="s">
        <v>952</v>
      </c>
    </row>
    <row r="25" spans="1:15" s="8" customFormat="1" hidden="1">
      <c r="A25" s="4">
        <v>22</v>
      </c>
      <c r="B25" s="222" t="s">
        <v>1353</v>
      </c>
      <c r="C25" s="5" t="s">
        <v>421</v>
      </c>
      <c r="D25" s="4" t="s">
        <v>34</v>
      </c>
      <c r="E25" s="4" t="s">
        <v>263</v>
      </c>
      <c r="F25" s="4" t="s">
        <v>342</v>
      </c>
      <c r="G25" s="230">
        <v>9466906914</v>
      </c>
      <c r="H25" s="10" t="s">
        <v>264</v>
      </c>
      <c r="I25" s="7" t="s">
        <v>1333</v>
      </c>
      <c r="J25" s="4" t="s">
        <v>265</v>
      </c>
      <c r="K25" s="17" t="s">
        <v>929</v>
      </c>
      <c r="L25" s="4" t="s">
        <v>414</v>
      </c>
      <c r="M25" s="14" t="s">
        <v>916</v>
      </c>
      <c r="N25" s="15" t="s">
        <v>1399</v>
      </c>
      <c r="O25" s="16" t="s">
        <v>953</v>
      </c>
    </row>
    <row r="26" spans="1:15" s="8" customFormat="1">
      <c r="A26" s="4">
        <v>23</v>
      </c>
      <c r="B26" s="222" t="s">
        <v>1354</v>
      </c>
      <c r="C26" s="5" t="s">
        <v>421</v>
      </c>
      <c r="D26" s="4" t="s">
        <v>41</v>
      </c>
      <c r="E26" s="4" t="s">
        <v>266</v>
      </c>
      <c r="F26" s="4" t="s">
        <v>340</v>
      </c>
      <c r="G26" s="230">
        <v>9050262367</v>
      </c>
      <c r="H26" s="10" t="s">
        <v>267</v>
      </c>
      <c r="I26" s="7" t="s">
        <v>1333</v>
      </c>
      <c r="J26" s="4" t="s">
        <v>268</v>
      </c>
      <c r="K26" s="17" t="s">
        <v>929</v>
      </c>
      <c r="L26" s="4" t="s">
        <v>414</v>
      </c>
      <c r="M26" s="14" t="s">
        <v>916</v>
      </c>
      <c r="N26" s="15" t="s">
        <v>1400</v>
      </c>
      <c r="O26" s="16" t="s">
        <v>954</v>
      </c>
    </row>
    <row r="27" spans="1:15" s="8" customFormat="1" hidden="1">
      <c r="A27" s="4">
        <v>24</v>
      </c>
      <c r="B27" s="222" t="s">
        <v>1355</v>
      </c>
      <c r="C27" s="5" t="s">
        <v>421</v>
      </c>
      <c r="D27" s="4" t="s">
        <v>41</v>
      </c>
      <c r="E27" s="4" t="s">
        <v>269</v>
      </c>
      <c r="F27" s="4" t="s">
        <v>371</v>
      </c>
      <c r="G27" s="230">
        <v>9416596194</v>
      </c>
      <c r="H27" s="10" t="s">
        <v>270</v>
      </c>
      <c r="I27" s="7" t="s">
        <v>1333</v>
      </c>
      <c r="J27" s="4" t="s">
        <v>268</v>
      </c>
      <c r="K27" s="17" t="s">
        <v>271</v>
      </c>
      <c r="L27" s="4" t="s">
        <v>414</v>
      </c>
      <c r="M27" s="14" t="s">
        <v>916</v>
      </c>
      <c r="N27" s="15" t="s">
        <v>1401</v>
      </c>
      <c r="O27" s="16" t="s">
        <v>955</v>
      </c>
    </row>
    <row r="28" spans="1:15" s="8" customFormat="1" hidden="1">
      <c r="A28" s="4">
        <v>25</v>
      </c>
      <c r="B28" s="222" t="s">
        <v>1355</v>
      </c>
      <c r="C28" s="5" t="s">
        <v>421</v>
      </c>
      <c r="D28" s="4" t="s">
        <v>41</v>
      </c>
      <c r="E28" s="4" t="s">
        <v>269</v>
      </c>
      <c r="F28" s="4" t="s">
        <v>902</v>
      </c>
      <c r="G28" s="230">
        <v>9416596194</v>
      </c>
      <c r="H28" s="10" t="s">
        <v>270</v>
      </c>
      <c r="I28" s="7" t="s">
        <v>1333</v>
      </c>
      <c r="J28" s="4" t="s">
        <v>268</v>
      </c>
      <c r="K28" s="17" t="s">
        <v>271</v>
      </c>
      <c r="L28" s="4" t="s">
        <v>414</v>
      </c>
      <c r="M28" s="14" t="s">
        <v>916</v>
      </c>
      <c r="N28" s="15" t="s">
        <v>1402</v>
      </c>
      <c r="O28" s="16" t="s">
        <v>956</v>
      </c>
    </row>
    <row r="29" spans="1:15" s="8" customFormat="1" hidden="1">
      <c r="A29" s="4">
        <v>26</v>
      </c>
      <c r="B29" s="222" t="s">
        <v>1356</v>
      </c>
      <c r="C29" s="5" t="s">
        <v>421</v>
      </c>
      <c r="D29" s="4" t="s">
        <v>38</v>
      </c>
      <c r="E29" s="4" t="s">
        <v>272</v>
      </c>
      <c r="F29" s="4" t="s">
        <v>407</v>
      </c>
      <c r="G29" s="230">
        <v>9050717026</v>
      </c>
      <c r="H29" s="10" t="s">
        <v>273</v>
      </c>
      <c r="I29" s="7" t="s">
        <v>1333</v>
      </c>
      <c r="J29" s="4" t="s">
        <v>238</v>
      </c>
      <c r="K29" s="17" t="s">
        <v>929</v>
      </c>
      <c r="L29" s="4" t="s">
        <v>414</v>
      </c>
      <c r="M29" s="14" t="s">
        <v>916</v>
      </c>
      <c r="N29" s="15" t="s">
        <v>1403</v>
      </c>
      <c r="O29" s="16" t="s">
        <v>957</v>
      </c>
    </row>
    <row r="30" spans="1:15" s="8" customFormat="1" hidden="1">
      <c r="A30" s="4">
        <v>27</v>
      </c>
      <c r="B30" s="222" t="s">
        <v>1356</v>
      </c>
      <c r="C30" s="5" t="s">
        <v>421</v>
      </c>
      <c r="D30" s="4" t="s">
        <v>38</v>
      </c>
      <c r="E30" s="4" t="s">
        <v>272</v>
      </c>
      <c r="F30" s="4" t="s">
        <v>903</v>
      </c>
      <c r="G30" s="230">
        <v>9050717026</v>
      </c>
      <c r="H30" s="10" t="s">
        <v>273</v>
      </c>
      <c r="I30" s="7" t="s">
        <v>1333</v>
      </c>
      <c r="J30" s="4" t="s">
        <v>238</v>
      </c>
      <c r="K30" s="17" t="s">
        <v>929</v>
      </c>
      <c r="L30" s="4" t="s">
        <v>414</v>
      </c>
      <c r="M30" s="14" t="s">
        <v>916</v>
      </c>
      <c r="N30" s="15" t="s">
        <v>1404</v>
      </c>
      <c r="O30" s="16" t="s">
        <v>958</v>
      </c>
    </row>
    <row r="31" spans="1:15" s="8" customFormat="1" hidden="1">
      <c r="A31" s="4">
        <v>28</v>
      </c>
      <c r="B31" s="222" t="s">
        <v>1357</v>
      </c>
      <c r="C31" s="5" t="s">
        <v>421</v>
      </c>
      <c r="D31" s="4" t="s">
        <v>38</v>
      </c>
      <c r="E31" s="4" t="s">
        <v>274</v>
      </c>
      <c r="F31" s="4" t="s">
        <v>320</v>
      </c>
      <c r="G31" s="230">
        <v>9499402726</v>
      </c>
      <c r="H31" s="10" t="s">
        <v>275</v>
      </c>
      <c r="I31" s="7" t="s">
        <v>1333</v>
      </c>
      <c r="J31" s="4" t="s">
        <v>276</v>
      </c>
      <c r="K31" s="17" t="s">
        <v>930</v>
      </c>
      <c r="L31" s="4" t="s">
        <v>414</v>
      </c>
      <c r="M31" s="14" t="s">
        <v>916</v>
      </c>
      <c r="N31" s="15" t="s">
        <v>1405</v>
      </c>
      <c r="O31" s="16" t="s">
        <v>959</v>
      </c>
    </row>
    <row r="32" spans="1:15" s="8" customFormat="1" hidden="1">
      <c r="A32" s="4">
        <v>29</v>
      </c>
      <c r="B32" s="222" t="s">
        <v>1357</v>
      </c>
      <c r="C32" s="5" t="s">
        <v>421</v>
      </c>
      <c r="D32" s="4" t="s">
        <v>38</v>
      </c>
      <c r="E32" s="4" t="s">
        <v>274</v>
      </c>
      <c r="F32" s="4" t="s">
        <v>901</v>
      </c>
      <c r="G32" s="230">
        <v>9499402726</v>
      </c>
      <c r="H32" s="10" t="s">
        <v>275</v>
      </c>
      <c r="I32" s="7" t="s">
        <v>1333</v>
      </c>
      <c r="J32" s="4" t="s">
        <v>276</v>
      </c>
      <c r="K32" s="17" t="s">
        <v>930</v>
      </c>
      <c r="L32" s="4" t="s">
        <v>414</v>
      </c>
      <c r="M32" s="14" t="s">
        <v>916</v>
      </c>
      <c r="N32" s="15" t="s">
        <v>1406</v>
      </c>
      <c r="O32" s="16" t="s">
        <v>960</v>
      </c>
    </row>
    <row r="33" spans="1:15" s="8" customFormat="1" hidden="1">
      <c r="A33" s="4">
        <v>30</v>
      </c>
      <c r="B33" s="222" t="s">
        <v>1358</v>
      </c>
      <c r="C33" s="5" t="s">
        <v>1334</v>
      </c>
      <c r="D33" s="4" t="s">
        <v>41</v>
      </c>
      <c r="E33" s="4" t="s">
        <v>278</v>
      </c>
      <c r="F33" s="4" t="s">
        <v>408</v>
      </c>
      <c r="G33" s="230">
        <v>9878549920</v>
      </c>
      <c r="H33" s="10" t="s">
        <v>279</v>
      </c>
      <c r="I33" s="7" t="s">
        <v>1333</v>
      </c>
      <c r="J33" s="4" t="s">
        <v>212</v>
      </c>
      <c r="K33" s="17" t="s">
        <v>931</v>
      </c>
      <c r="L33" s="4" t="s">
        <v>414</v>
      </c>
      <c r="M33" s="14" t="s">
        <v>916</v>
      </c>
      <c r="N33" s="15" t="s">
        <v>1407</v>
      </c>
      <c r="O33" s="16" t="s">
        <v>961</v>
      </c>
    </row>
    <row r="34" spans="1:15" s="8" customFormat="1" hidden="1">
      <c r="A34" s="4">
        <v>31</v>
      </c>
      <c r="B34" s="222" t="s">
        <v>1359</v>
      </c>
      <c r="C34" s="5" t="s">
        <v>421</v>
      </c>
      <c r="D34" s="4" t="s">
        <v>41</v>
      </c>
      <c r="E34" s="4" t="s">
        <v>281</v>
      </c>
      <c r="F34" s="4" t="s">
        <v>409</v>
      </c>
      <c r="G34" s="230">
        <v>9416309819</v>
      </c>
      <c r="H34" s="10" t="s">
        <v>282</v>
      </c>
      <c r="I34" s="7" t="s">
        <v>1333</v>
      </c>
      <c r="J34" s="4" t="s">
        <v>283</v>
      </c>
      <c r="K34" s="17" t="s">
        <v>932</v>
      </c>
      <c r="L34" s="4" t="s">
        <v>414</v>
      </c>
      <c r="M34" s="14" t="s">
        <v>916</v>
      </c>
      <c r="N34" s="15" t="s">
        <v>1408</v>
      </c>
      <c r="O34" s="16" t="s">
        <v>962</v>
      </c>
    </row>
    <row r="35" spans="1:15" s="8" customFormat="1" hidden="1">
      <c r="A35" s="4">
        <v>32</v>
      </c>
      <c r="B35" s="222" t="s">
        <v>1360</v>
      </c>
      <c r="C35" s="5" t="s">
        <v>421</v>
      </c>
      <c r="D35" s="4" t="s">
        <v>41</v>
      </c>
      <c r="E35" s="4" t="s">
        <v>284</v>
      </c>
      <c r="F35" s="4" t="s">
        <v>307</v>
      </c>
      <c r="G35" s="230">
        <v>9996515833</v>
      </c>
      <c r="H35" s="10" t="s">
        <v>285</v>
      </c>
      <c r="I35" s="7" t="s">
        <v>1333</v>
      </c>
      <c r="J35" s="4" t="s">
        <v>209</v>
      </c>
      <c r="K35" s="17" t="s">
        <v>271</v>
      </c>
      <c r="L35" s="4" t="s">
        <v>414</v>
      </c>
      <c r="M35" s="14" t="s">
        <v>916</v>
      </c>
      <c r="N35" s="15" t="s">
        <v>1409</v>
      </c>
      <c r="O35" s="16" t="s">
        <v>963</v>
      </c>
    </row>
    <row r="36" spans="1:15" s="8" customFormat="1" hidden="1">
      <c r="A36" s="4">
        <v>33</v>
      </c>
      <c r="B36" s="222" t="s">
        <v>1361</v>
      </c>
      <c r="C36" s="5" t="s">
        <v>421</v>
      </c>
      <c r="D36" s="4" t="s">
        <v>41</v>
      </c>
      <c r="E36" s="4" t="s">
        <v>293</v>
      </c>
      <c r="F36" s="4" t="s">
        <v>410</v>
      </c>
      <c r="G36" s="230">
        <v>9416804579</v>
      </c>
      <c r="H36" s="10" t="s">
        <v>294</v>
      </c>
      <c r="I36" s="7" t="s">
        <v>1333</v>
      </c>
      <c r="J36" s="4" t="s">
        <v>296</v>
      </c>
      <c r="K36" s="17" t="s">
        <v>295</v>
      </c>
      <c r="L36" s="4" t="s">
        <v>414</v>
      </c>
      <c r="M36" s="14" t="s">
        <v>916</v>
      </c>
      <c r="N36" s="15" t="s">
        <v>1410</v>
      </c>
      <c r="O36" s="16" t="s">
        <v>964</v>
      </c>
    </row>
    <row r="37" spans="1:15" s="8" customFormat="1" hidden="1">
      <c r="A37" s="4">
        <v>34</v>
      </c>
      <c r="B37" s="222" t="s">
        <v>1362</v>
      </c>
      <c r="C37" s="5" t="s">
        <v>421</v>
      </c>
      <c r="D37" s="4" t="s">
        <v>41</v>
      </c>
      <c r="E37" s="4" t="s">
        <v>293</v>
      </c>
      <c r="F37" s="4" t="s">
        <v>906</v>
      </c>
      <c r="G37" s="230">
        <v>9416804579</v>
      </c>
      <c r="H37" s="10" t="s">
        <v>294</v>
      </c>
      <c r="I37" s="7" t="s">
        <v>1333</v>
      </c>
      <c r="J37" s="4" t="s">
        <v>296</v>
      </c>
      <c r="K37" s="17" t="s">
        <v>295</v>
      </c>
      <c r="L37" s="4" t="s">
        <v>414</v>
      </c>
      <c r="M37" s="14" t="s">
        <v>916</v>
      </c>
      <c r="N37" s="15" t="s">
        <v>1411</v>
      </c>
      <c r="O37" s="16" t="s">
        <v>965</v>
      </c>
    </row>
    <row r="38" spans="1:15" s="8" customFormat="1" hidden="1">
      <c r="A38" s="4">
        <v>35</v>
      </c>
      <c r="B38" s="223" t="s">
        <v>1363</v>
      </c>
      <c r="C38" s="5" t="s">
        <v>421</v>
      </c>
      <c r="D38" s="20" t="s">
        <v>422</v>
      </c>
      <c r="E38" s="21" t="s">
        <v>423</v>
      </c>
      <c r="F38" s="22" t="s">
        <v>424</v>
      </c>
      <c r="G38" s="224">
        <v>9729794122</v>
      </c>
      <c r="H38" s="23" t="s">
        <v>425</v>
      </c>
      <c r="I38" s="7" t="s">
        <v>1333</v>
      </c>
      <c r="J38" s="24" t="s">
        <v>426</v>
      </c>
      <c r="K38" s="17" t="s">
        <v>427</v>
      </c>
      <c r="L38" s="20" t="s">
        <v>910</v>
      </c>
      <c r="M38" s="16" t="s">
        <v>914</v>
      </c>
      <c r="N38" s="25" t="s">
        <v>1412</v>
      </c>
      <c r="O38" s="16" t="s">
        <v>966</v>
      </c>
    </row>
    <row r="39" spans="1:15" s="8" customFormat="1" hidden="1">
      <c r="A39" s="4">
        <v>36</v>
      </c>
      <c r="B39" s="223" t="s">
        <v>1364</v>
      </c>
      <c r="C39" s="5" t="s">
        <v>421</v>
      </c>
      <c r="D39" s="20" t="s">
        <v>422</v>
      </c>
      <c r="E39" s="21" t="s">
        <v>428</v>
      </c>
      <c r="F39" s="22" t="s">
        <v>429</v>
      </c>
      <c r="G39" s="224">
        <v>9416123132</v>
      </c>
      <c r="H39" s="26" t="s">
        <v>430</v>
      </c>
      <c r="I39" s="7" t="s">
        <v>1333</v>
      </c>
      <c r="J39" s="24" t="s">
        <v>283</v>
      </c>
      <c r="K39" s="17" t="s">
        <v>933</v>
      </c>
      <c r="L39" s="20" t="s">
        <v>910</v>
      </c>
      <c r="M39" s="16" t="s">
        <v>914</v>
      </c>
      <c r="N39" s="25" t="s">
        <v>1413</v>
      </c>
      <c r="O39" s="16" t="s">
        <v>967</v>
      </c>
    </row>
    <row r="40" spans="1:15" s="8" customFormat="1" hidden="1">
      <c r="A40" s="4">
        <v>37</v>
      </c>
      <c r="B40" s="223" t="s">
        <v>1365</v>
      </c>
      <c r="C40" s="5" t="s">
        <v>421</v>
      </c>
      <c r="D40" s="20" t="s">
        <v>38</v>
      </c>
      <c r="E40" s="21" t="s">
        <v>431</v>
      </c>
      <c r="F40" s="22" t="s">
        <v>432</v>
      </c>
      <c r="G40" s="224">
        <v>9416435469</v>
      </c>
      <c r="H40" s="27" t="s">
        <v>433</v>
      </c>
      <c r="I40" s="7" t="s">
        <v>1333</v>
      </c>
      <c r="J40" s="24" t="s">
        <v>434</v>
      </c>
      <c r="K40" s="17" t="s">
        <v>933</v>
      </c>
      <c r="L40" s="20" t="s">
        <v>910</v>
      </c>
      <c r="M40" s="16" t="s">
        <v>914</v>
      </c>
      <c r="N40" s="25" t="s">
        <v>1414</v>
      </c>
      <c r="O40" s="16" t="s">
        <v>968</v>
      </c>
    </row>
    <row r="41" spans="1:15" s="8" customFormat="1" hidden="1">
      <c r="A41" s="4">
        <v>38</v>
      </c>
      <c r="B41" s="223" t="s">
        <v>1366</v>
      </c>
      <c r="C41" s="5" t="s">
        <v>421</v>
      </c>
      <c r="D41" s="20" t="s">
        <v>38</v>
      </c>
      <c r="E41" s="21" t="s">
        <v>435</v>
      </c>
      <c r="F41" s="22" t="s">
        <v>436</v>
      </c>
      <c r="G41" s="224">
        <v>9466590299</v>
      </c>
      <c r="H41" s="27" t="s">
        <v>437</v>
      </c>
      <c r="I41" s="7" t="s">
        <v>1333</v>
      </c>
      <c r="J41" s="24" t="s">
        <v>238</v>
      </c>
      <c r="K41" s="17" t="s">
        <v>933</v>
      </c>
      <c r="L41" s="20" t="s">
        <v>910</v>
      </c>
      <c r="M41" s="16" t="s">
        <v>914</v>
      </c>
      <c r="N41" s="25" t="s">
        <v>1415</v>
      </c>
      <c r="O41" s="16" t="s">
        <v>969</v>
      </c>
    </row>
    <row r="42" spans="1:15" s="8" customFormat="1" hidden="1">
      <c r="A42" s="4">
        <v>39</v>
      </c>
      <c r="B42" s="223" t="s">
        <v>1367</v>
      </c>
      <c r="C42" s="5" t="s">
        <v>421</v>
      </c>
      <c r="D42" s="20" t="s">
        <v>109</v>
      </c>
      <c r="E42" s="21" t="s">
        <v>438</v>
      </c>
      <c r="F42" s="22" t="s">
        <v>439</v>
      </c>
      <c r="G42" s="224">
        <v>8053767745</v>
      </c>
      <c r="H42" s="26" t="s">
        <v>440</v>
      </c>
      <c r="I42" s="7" t="s">
        <v>1333</v>
      </c>
      <c r="J42" s="24" t="s">
        <v>441</v>
      </c>
      <c r="K42" s="17" t="s">
        <v>933</v>
      </c>
      <c r="L42" s="20" t="s">
        <v>910</v>
      </c>
      <c r="M42" s="16" t="s">
        <v>914</v>
      </c>
      <c r="N42" s="25" t="s">
        <v>1416</v>
      </c>
      <c r="O42" s="16" t="s">
        <v>970</v>
      </c>
    </row>
    <row r="43" spans="1:15" s="8" customFormat="1" hidden="1">
      <c r="A43" s="4">
        <v>40</v>
      </c>
      <c r="B43" s="223" t="s">
        <v>1368</v>
      </c>
      <c r="C43" s="5" t="s">
        <v>421</v>
      </c>
      <c r="D43" s="20" t="s">
        <v>38</v>
      </c>
      <c r="E43" s="21" t="s">
        <v>442</v>
      </c>
      <c r="F43" s="22" t="s">
        <v>443</v>
      </c>
      <c r="G43" s="224">
        <v>9416930387</v>
      </c>
      <c r="H43" s="27" t="s">
        <v>444</v>
      </c>
      <c r="I43" s="7" t="s">
        <v>1333</v>
      </c>
      <c r="J43" s="24" t="s">
        <v>276</v>
      </c>
      <c r="K43" s="17" t="s">
        <v>933</v>
      </c>
      <c r="L43" s="20" t="s">
        <v>910</v>
      </c>
      <c r="M43" s="16" t="s">
        <v>914</v>
      </c>
      <c r="N43" s="25" t="s">
        <v>1417</v>
      </c>
      <c r="O43" s="16" t="s">
        <v>971</v>
      </c>
    </row>
    <row r="44" spans="1:15" s="8" customFormat="1" ht="21" hidden="1" customHeight="1">
      <c r="A44" s="4">
        <v>41</v>
      </c>
      <c r="B44" s="223" t="s">
        <v>1369</v>
      </c>
      <c r="C44" s="5" t="s">
        <v>421</v>
      </c>
      <c r="D44" s="20" t="s">
        <v>109</v>
      </c>
      <c r="E44" s="21" t="s">
        <v>445</v>
      </c>
      <c r="F44" s="22" t="s">
        <v>446</v>
      </c>
      <c r="G44" s="224">
        <v>9416435530</v>
      </c>
      <c r="H44" s="27" t="s">
        <v>447</v>
      </c>
      <c r="I44" s="7" t="s">
        <v>1333</v>
      </c>
      <c r="J44" s="24" t="s">
        <v>448</v>
      </c>
      <c r="K44" s="17" t="s">
        <v>933</v>
      </c>
      <c r="L44" s="20" t="s">
        <v>910</v>
      </c>
      <c r="M44" s="16" t="s">
        <v>914</v>
      </c>
      <c r="N44" s="25" t="s">
        <v>1418</v>
      </c>
      <c r="O44" s="16" t="s">
        <v>972</v>
      </c>
    </row>
    <row r="45" spans="1:15" s="8" customFormat="1" hidden="1">
      <c r="A45" s="4">
        <v>42</v>
      </c>
      <c r="B45" s="223" t="s">
        <v>1370</v>
      </c>
      <c r="C45" s="5" t="s">
        <v>421</v>
      </c>
      <c r="D45" s="20" t="s">
        <v>422</v>
      </c>
      <c r="E45" s="21" t="s">
        <v>449</v>
      </c>
      <c r="F45" s="22" t="s">
        <v>450</v>
      </c>
      <c r="G45" s="224">
        <v>8901153808</v>
      </c>
      <c r="H45" s="23" t="s">
        <v>451</v>
      </c>
      <c r="I45" s="7" t="s">
        <v>1333</v>
      </c>
      <c r="J45" s="24" t="s">
        <v>426</v>
      </c>
      <c r="K45" s="17" t="s">
        <v>933</v>
      </c>
      <c r="L45" s="20" t="s">
        <v>910</v>
      </c>
      <c r="M45" s="16" t="s">
        <v>914</v>
      </c>
      <c r="N45" s="25" t="s">
        <v>1419</v>
      </c>
      <c r="O45" s="16" t="s">
        <v>973</v>
      </c>
    </row>
    <row r="46" spans="1:15" s="8" customFormat="1" hidden="1">
      <c r="A46" s="4">
        <v>43</v>
      </c>
      <c r="B46" s="223" t="s">
        <v>1371</v>
      </c>
      <c r="C46" s="5" t="s">
        <v>421</v>
      </c>
      <c r="D46" s="20" t="s">
        <v>422</v>
      </c>
      <c r="E46" s="21" t="s">
        <v>452</v>
      </c>
      <c r="F46" s="22" t="s">
        <v>453</v>
      </c>
      <c r="G46" s="224">
        <v>9992021773</v>
      </c>
      <c r="H46" s="27" t="s">
        <v>454</v>
      </c>
      <c r="I46" s="7" t="s">
        <v>1333</v>
      </c>
      <c r="J46" s="24" t="s">
        <v>455</v>
      </c>
      <c r="K46" s="17" t="s">
        <v>427</v>
      </c>
      <c r="L46" s="20" t="s">
        <v>910</v>
      </c>
      <c r="M46" s="16" t="s">
        <v>914</v>
      </c>
      <c r="N46" s="25" t="s">
        <v>1420</v>
      </c>
      <c r="O46" s="16" t="s">
        <v>974</v>
      </c>
    </row>
    <row r="47" spans="1:15" s="8" customFormat="1" hidden="1">
      <c r="A47" s="4">
        <v>44</v>
      </c>
      <c r="B47" s="223" t="s">
        <v>1372</v>
      </c>
      <c r="C47" s="5" t="s">
        <v>421</v>
      </c>
      <c r="D47" s="20" t="s">
        <v>38</v>
      </c>
      <c r="E47" s="21" t="s">
        <v>456</v>
      </c>
      <c r="F47" s="22" t="s">
        <v>457</v>
      </c>
      <c r="G47" s="224">
        <v>9416430070</v>
      </c>
      <c r="H47" s="26" t="s">
        <v>458</v>
      </c>
      <c r="I47" s="7" t="s">
        <v>1333</v>
      </c>
      <c r="J47" s="24" t="s">
        <v>238</v>
      </c>
      <c r="K47" s="17" t="s">
        <v>933</v>
      </c>
      <c r="L47" s="20" t="s">
        <v>910</v>
      </c>
      <c r="M47" s="16" t="s">
        <v>914</v>
      </c>
      <c r="N47" s="25" t="s">
        <v>1421</v>
      </c>
      <c r="O47" s="16" t="s">
        <v>975</v>
      </c>
    </row>
    <row r="48" spans="1:15" s="8" customFormat="1" hidden="1">
      <c r="A48" s="4">
        <v>45</v>
      </c>
      <c r="B48" s="223" t="s">
        <v>1373</v>
      </c>
      <c r="C48" s="5" t="s">
        <v>421</v>
      </c>
      <c r="D48" s="20" t="s">
        <v>38</v>
      </c>
      <c r="E48" s="21" t="s">
        <v>449</v>
      </c>
      <c r="F48" s="22" t="s">
        <v>459</v>
      </c>
      <c r="G48" s="224">
        <v>8901075553</v>
      </c>
      <c r="H48" s="27" t="s">
        <v>460</v>
      </c>
      <c r="I48" s="7" t="s">
        <v>1333</v>
      </c>
      <c r="J48" s="24" t="s">
        <v>461</v>
      </c>
      <c r="K48" s="17" t="s">
        <v>933</v>
      </c>
      <c r="L48" s="20" t="s">
        <v>910</v>
      </c>
      <c r="M48" s="16" t="s">
        <v>914</v>
      </c>
      <c r="N48" s="25" t="s">
        <v>1422</v>
      </c>
      <c r="O48" s="16" t="s">
        <v>976</v>
      </c>
    </row>
    <row r="49" spans="1:15" s="8" customFormat="1" ht="29.25" hidden="1" customHeight="1">
      <c r="A49" s="4">
        <v>46</v>
      </c>
      <c r="B49" s="226" t="s">
        <v>1367</v>
      </c>
      <c r="C49" s="5" t="s">
        <v>421</v>
      </c>
      <c r="D49" s="28" t="s">
        <v>38</v>
      </c>
      <c r="E49" s="29">
        <v>31718</v>
      </c>
      <c r="F49" s="28" t="s">
        <v>1254</v>
      </c>
      <c r="G49" s="225">
        <v>9466826385</v>
      </c>
      <c r="H49" s="30" t="s">
        <v>723</v>
      </c>
      <c r="I49" s="7" t="s">
        <v>1333</v>
      </c>
      <c r="J49" s="29">
        <v>41114</v>
      </c>
      <c r="K49" s="17" t="s">
        <v>724</v>
      </c>
      <c r="L49" s="31" t="s">
        <v>911</v>
      </c>
      <c r="M49" s="32" t="s">
        <v>915</v>
      </c>
      <c r="N49" s="33" t="s">
        <v>1423</v>
      </c>
      <c r="O49" s="16" t="s">
        <v>982</v>
      </c>
    </row>
    <row r="50" spans="1:15" s="8" customFormat="1" ht="29.25" hidden="1" customHeight="1">
      <c r="A50" s="4">
        <v>47</v>
      </c>
      <c r="B50" s="226" t="s">
        <v>1374</v>
      </c>
      <c r="C50" s="5" t="s">
        <v>421</v>
      </c>
      <c r="D50" s="28" t="s">
        <v>725</v>
      </c>
      <c r="E50" s="29">
        <v>31217</v>
      </c>
      <c r="F50" s="28" t="s">
        <v>1104</v>
      </c>
      <c r="G50" s="225">
        <v>8901549755</v>
      </c>
      <c r="H50" s="30" t="s">
        <v>727</v>
      </c>
      <c r="I50" s="7" t="s">
        <v>1333</v>
      </c>
      <c r="J50" s="29">
        <v>41110</v>
      </c>
      <c r="K50" s="17" t="s">
        <v>728</v>
      </c>
      <c r="L50" s="31" t="s">
        <v>911</v>
      </c>
      <c r="M50" s="32" t="s">
        <v>915</v>
      </c>
      <c r="N50" s="33" t="s">
        <v>1424</v>
      </c>
      <c r="O50" s="16" t="s">
        <v>979</v>
      </c>
    </row>
    <row r="51" spans="1:15" s="8" customFormat="1" ht="29.25" hidden="1" customHeight="1">
      <c r="A51" s="4">
        <v>48</v>
      </c>
      <c r="B51" s="226" t="s">
        <v>1375</v>
      </c>
      <c r="C51" s="5" t="s">
        <v>421</v>
      </c>
      <c r="D51" s="28" t="s">
        <v>725</v>
      </c>
      <c r="E51" s="29">
        <v>30350</v>
      </c>
      <c r="F51" s="28" t="s">
        <v>1255</v>
      </c>
      <c r="G51" s="225">
        <v>9215080406</v>
      </c>
      <c r="H51" s="30" t="s">
        <v>730</v>
      </c>
      <c r="I51" s="7" t="s">
        <v>1333</v>
      </c>
      <c r="J51" s="29">
        <v>40301</v>
      </c>
      <c r="K51" s="17" t="s">
        <v>724</v>
      </c>
      <c r="L51" s="31" t="s">
        <v>911</v>
      </c>
      <c r="M51" s="32" t="s">
        <v>915</v>
      </c>
      <c r="N51" s="33" t="s">
        <v>1425</v>
      </c>
      <c r="O51" s="16" t="s">
        <v>980</v>
      </c>
    </row>
    <row r="52" spans="1:15" s="8" customFormat="1" ht="29.25" hidden="1" customHeight="1">
      <c r="A52" s="4">
        <v>49</v>
      </c>
      <c r="B52" s="226" t="s">
        <v>1376</v>
      </c>
      <c r="C52" s="5" t="s">
        <v>421</v>
      </c>
      <c r="D52" s="28" t="s">
        <v>34</v>
      </c>
      <c r="E52" s="29">
        <v>31424</v>
      </c>
      <c r="F52" s="28" t="s">
        <v>1103</v>
      </c>
      <c r="G52" s="225">
        <v>8295586920</v>
      </c>
      <c r="H52" s="30" t="s">
        <v>732</v>
      </c>
      <c r="I52" s="7" t="s">
        <v>1333</v>
      </c>
      <c r="J52" s="29">
        <v>41111</v>
      </c>
      <c r="K52" s="17" t="s">
        <v>724</v>
      </c>
      <c r="L52" s="31" t="s">
        <v>911</v>
      </c>
      <c r="M52" s="32" t="s">
        <v>915</v>
      </c>
      <c r="N52" s="33" t="s">
        <v>1426</v>
      </c>
      <c r="O52" s="16" t="s">
        <v>981</v>
      </c>
    </row>
    <row r="53" spans="1:15" s="8" customFormat="1" ht="29.25" hidden="1" customHeight="1">
      <c r="A53" s="4">
        <v>50</v>
      </c>
      <c r="B53" s="228" t="s">
        <v>1377</v>
      </c>
      <c r="C53" s="5" t="s">
        <v>421</v>
      </c>
      <c r="D53" s="34" t="s">
        <v>38</v>
      </c>
      <c r="E53" s="35">
        <v>32849</v>
      </c>
      <c r="F53" s="36" t="s">
        <v>908</v>
      </c>
      <c r="G53" s="227" t="s">
        <v>733</v>
      </c>
      <c r="H53" s="37" t="s">
        <v>734</v>
      </c>
      <c r="I53" s="7" t="s">
        <v>1333</v>
      </c>
      <c r="J53" s="35">
        <v>43373</v>
      </c>
      <c r="K53" s="17" t="s">
        <v>735</v>
      </c>
      <c r="L53" s="31" t="s">
        <v>911</v>
      </c>
      <c r="M53" s="32" t="s">
        <v>915</v>
      </c>
      <c r="N53" s="33" t="s">
        <v>1427</v>
      </c>
      <c r="O53" s="16" t="s">
        <v>978</v>
      </c>
    </row>
    <row r="54" spans="1:15" s="8" customFormat="1" ht="29.25" hidden="1" customHeight="1">
      <c r="A54" s="18">
        <v>51</v>
      </c>
      <c r="B54" s="228" t="s">
        <v>1377</v>
      </c>
      <c r="C54" s="5" t="s">
        <v>421</v>
      </c>
      <c r="D54" s="34" t="s">
        <v>38</v>
      </c>
      <c r="E54" s="35">
        <v>32849</v>
      </c>
      <c r="F54" s="9" t="s">
        <v>821</v>
      </c>
      <c r="G54" s="227" t="s">
        <v>733</v>
      </c>
      <c r="H54" s="37" t="s">
        <v>734</v>
      </c>
      <c r="I54" s="7" t="s">
        <v>1333</v>
      </c>
      <c r="J54" s="35">
        <v>43373</v>
      </c>
      <c r="K54" s="17" t="s">
        <v>735</v>
      </c>
      <c r="L54" s="31" t="s">
        <v>911</v>
      </c>
      <c r="M54" s="32" t="s">
        <v>915</v>
      </c>
      <c r="N54" s="33" t="s">
        <v>1428</v>
      </c>
      <c r="O54" s="16" t="s">
        <v>977</v>
      </c>
    </row>
  </sheetData>
  <autoFilter ref="A3:O54">
    <filterColumn colId="1">
      <filters>
        <filter val="Dr Sampat Singh FTB V"/>
      </filters>
    </filterColumn>
  </autoFilter>
  <mergeCells count="14">
    <mergeCell ref="A2:A3"/>
    <mergeCell ref="B2:B3"/>
    <mergeCell ref="C2:C3"/>
    <mergeCell ref="D2:D3"/>
    <mergeCell ref="M1:M3"/>
    <mergeCell ref="E2:E3"/>
    <mergeCell ref="G2:G3"/>
    <mergeCell ref="H2:H3"/>
    <mergeCell ref="L1:L3"/>
    <mergeCell ref="J2:J3"/>
    <mergeCell ref="K2:K3"/>
    <mergeCell ref="F2:F3"/>
    <mergeCell ref="I2:I3"/>
    <mergeCell ref="A1:K1"/>
  </mergeCells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2" r:id="rId8"/>
    <hyperlink ref="H13" r:id="rId9"/>
    <hyperlink ref="H14" r:id="rId10"/>
    <hyperlink ref="H17" r:id="rId11"/>
    <hyperlink ref="H18" r:id="rId12"/>
    <hyperlink ref="H19" r:id="rId13"/>
    <hyperlink ref="H16" r:id="rId14"/>
    <hyperlink ref="H22" r:id="rId15"/>
    <hyperlink ref="H21" r:id="rId16"/>
    <hyperlink ref="H23" r:id="rId17"/>
    <hyperlink ref="H24" r:id="rId18"/>
    <hyperlink ref="H25" r:id="rId19"/>
    <hyperlink ref="H26" r:id="rId20"/>
    <hyperlink ref="H27" r:id="rId21"/>
    <hyperlink ref="H29" r:id="rId22"/>
    <hyperlink ref="H31" r:id="rId23"/>
    <hyperlink ref="H33" r:id="rId24"/>
    <hyperlink ref="H34" r:id="rId25"/>
    <hyperlink ref="H35" r:id="rId26"/>
    <hyperlink ref="H36" r:id="rId27"/>
    <hyperlink ref="H39" r:id="rId28"/>
    <hyperlink ref="H46" r:id="rId29"/>
    <hyperlink ref="H44" r:id="rId30"/>
    <hyperlink ref="H40" r:id="rId31"/>
    <hyperlink ref="H45" r:id="rId32"/>
    <hyperlink ref="H43" r:id="rId33"/>
    <hyperlink ref="H41" r:id="rId34"/>
    <hyperlink ref="H47" r:id="rId35"/>
    <hyperlink ref="H42" r:id="rId36"/>
    <hyperlink ref="H48" r:id="rId37"/>
    <hyperlink ref="H38" r:id="rId38"/>
    <hyperlink ref="H32" r:id="rId39"/>
    <hyperlink ref="H28" r:id="rId40"/>
    <hyperlink ref="H15" r:id="rId41"/>
    <hyperlink ref="H30" r:id="rId42"/>
    <hyperlink ref="H11" r:id="rId43"/>
    <hyperlink ref="H20" r:id="rId44"/>
    <hyperlink ref="H37" r:id="rId45"/>
  </hyperlinks>
  <pageMargins left="0.7" right="0.7" top="0.75" bottom="0.75" header="0.3" footer="0.3"/>
  <pageSetup scale="52" orientation="landscape" horizontalDpi="300" verticalDpi="30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Asstt. Veterianarian</vt:lpstr>
      <vt:lpstr>Veterianarian</vt:lpstr>
      <vt:lpstr>'Asstt. Veterianarian'!Print_Area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user-pc</cp:lastModifiedBy>
  <cp:lastPrinted>2020-03-13T06:49:40Z</cp:lastPrinted>
  <dcterms:created xsi:type="dcterms:W3CDTF">2020-01-01T10:45:20Z</dcterms:created>
  <dcterms:modified xsi:type="dcterms:W3CDTF">2022-06-16T14:09:01Z</dcterms:modified>
</cp:coreProperties>
</file>